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eLivro" hidePivotFieldList="1" defaultThemeVersion="124226"/>
  <bookViews>
    <workbookView xWindow="-45" yWindow="0" windowWidth="21840" windowHeight="11385" activeTab="1"/>
  </bookViews>
  <sheets>
    <sheet name="mapping" sheetId="2" r:id="rId1"/>
    <sheet name="Data" sheetId="1" r:id="rId2"/>
    <sheet name="PT" sheetId="6" r:id="rId3"/>
  </sheets>
  <definedNames>
    <definedName name="_xlnm._FilterDatabase" localSheetId="1" hidden="1">Data!$B$7:$Q$1889</definedName>
    <definedName name="SegmentaçãoDeDados__Sal_USD">#N/A</definedName>
    <definedName name="SegmentaçãoDeDados__Years">#N/A</definedName>
    <definedName name="SegmentaçãoDeDados_clean_Country">#N/A</definedName>
    <definedName name="SegmentaçãoDeDados_Continente">#N/A</definedName>
    <definedName name="SegmentaçãoDeDados_Hours">#N/A</definedName>
    <definedName name="SegmentaçãoDeDados_Job_Type">#N/A</definedName>
    <definedName name="SegmentaçãoDeDados_Top_____Média">#N/A</definedName>
  </definedNames>
  <calcPr calcId="14562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852" i="1" l="1"/>
  <c r="J1" i="6" l="1"/>
  <c r="L904" i="1" l="1"/>
  <c r="K904" i="1"/>
  <c r="G904" i="1"/>
  <c r="L1130" i="1"/>
  <c r="K1130" i="1"/>
  <c r="G1130" i="1"/>
  <c r="L934" i="1"/>
  <c r="K934" i="1"/>
  <c r="G934" i="1"/>
  <c r="L1503" i="1"/>
  <c r="K1503" i="1"/>
  <c r="G1503" i="1"/>
  <c r="L878" i="1"/>
  <c r="K878" i="1"/>
  <c r="G878" i="1"/>
  <c r="L1888" i="1"/>
  <c r="K1888" i="1"/>
  <c r="G1888" i="1"/>
  <c r="L1887" i="1"/>
  <c r="K1887" i="1"/>
  <c r="G1887" i="1"/>
  <c r="L1886" i="1"/>
  <c r="K1886" i="1"/>
  <c r="G1886" i="1"/>
  <c r="L1880" i="1"/>
  <c r="K1880" i="1"/>
  <c r="G1880" i="1"/>
  <c r="L1879" i="1"/>
  <c r="K1879" i="1"/>
  <c r="G1879" i="1"/>
  <c r="L1878" i="1"/>
  <c r="K1878" i="1"/>
  <c r="G1878" i="1"/>
  <c r="L1877" i="1"/>
  <c r="K1877" i="1"/>
  <c r="G1877" i="1"/>
  <c r="L1873" i="1"/>
  <c r="K1873" i="1"/>
  <c r="G1873" i="1"/>
  <c r="L1870" i="1"/>
  <c r="K1870" i="1"/>
  <c r="G1870" i="1"/>
  <c r="L1869" i="1"/>
  <c r="K1869" i="1"/>
  <c r="G1869" i="1"/>
  <c r="L1859" i="1"/>
  <c r="K1859" i="1"/>
  <c r="G1859" i="1"/>
  <c r="L1857" i="1"/>
  <c r="K1857" i="1"/>
  <c r="G1857" i="1"/>
  <c r="L1855" i="1"/>
  <c r="K1855" i="1"/>
  <c r="G1855" i="1"/>
  <c r="L1850" i="1"/>
  <c r="K1850" i="1"/>
  <c r="G1850" i="1"/>
  <c r="L1834" i="1"/>
  <c r="K1834" i="1"/>
  <c r="G1834" i="1"/>
  <c r="L1833" i="1"/>
  <c r="K1833" i="1"/>
  <c r="G1833" i="1"/>
  <c r="L1831" i="1"/>
  <c r="K1831" i="1"/>
  <c r="G1831" i="1"/>
  <c r="L1830" i="1"/>
  <c r="K1830" i="1"/>
  <c r="G1830" i="1"/>
  <c r="L1829" i="1"/>
  <c r="K1829" i="1"/>
  <c r="G1829" i="1"/>
  <c r="L1828" i="1"/>
  <c r="K1828" i="1"/>
  <c r="G1828" i="1"/>
  <c r="L1824" i="1"/>
  <c r="K1824" i="1"/>
  <c r="G1824" i="1"/>
  <c r="L1817" i="1"/>
  <c r="K1817" i="1"/>
  <c r="G1817" i="1"/>
  <c r="L1816" i="1"/>
  <c r="K1816" i="1"/>
  <c r="G1816" i="1"/>
  <c r="L1815" i="1"/>
  <c r="K1815" i="1"/>
  <c r="G1815" i="1"/>
  <c r="L1812" i="1"/>
  <c r="K1812" i="1"/>
  <c r="G1812" i="1"/>
  <c r="L1811" i="1"/>
  <c r="K1811" i="1"/>
  <c r="G1811" i="1"/>
  <c r="L1809" i="1"/>
  <c r="K1809" i="1"/>
  <c r="G1809" i="1"/>
  <c r="L1807" i="1"/>
  <c r="K1807" i="1"/>
  <c r="G1807" i="1"/>
  <c r="L1803" i="1"/>
  <c r="K1803" i="1"/>
  <c r="G1803" i="1"/>
  <c r="L1802" i="1"/>
  <c r="K1802" i="1"/>
  <c r="G1802" i="1"/>
  <c r="L1801" i="1"/>
  <c r="K1801" i="1"/>
  <c r="G1801" i="1"/>
  <c r="L1800" i="1"/>
  <c r="K1800" i="1"/>
  <c r="G1800" i="1"/>
  <c r="L1799" i="1"/>
  <c r="K1799" i="1"/>
  <c r="G1799" i="1"/>
  <c r="L1790" i="1"/>
  <c r="K1790" i="1"/>
  <c r="G1790" i="1"/>
  <c r="L1788" i="1"/>
  <c r="K1788" i="1"/>
  <c r="G1788" i="1"/>
  <c r="L1787" i="1"/>
  <c r="K1787" i="1"/>
  <c r="G1787" i="1"/>
  <c r="L1786" i="1"/>
  <c r="K1786" i="1"/>
  <c r="G1786" i="1"/>
  <c r="L1785" i="1"/>
  <c r="K1785" i="1"/>
  <c r="G1785" i="1"/>
  <c r="L1784" i="1"/>
  <c r="K1784" i="1"/>
  <c r="G1784" i="1"/>
  <c r="L1781" i="1"/>
  <c r="K1781" i="1"/>
  <c r="G1781" i="1"/>
  <c r="L1770" i="1"/>
  <c r="K1770" i="1"/>
  <c r="G1770" i="1"/>
  <c r="L1769" i="1"/>
  <c r="K1769" i="1"/>
  <c r="G1769" i="1"/>
  <c r="L1768" i="1"/>
  <c r="K1768" i="1"/>
  <c r="G1768" i="1"/>
  <c r="L1767" i="1"/>
  <c r="K1767" i="1"/>
  <c r="G1767" i="1"/>
  <c r="L1765" i="1"/>
  <c r="K1765" i="1"/>
  <c r="G1765" i="1"/>
  <c r="L1764" i="1"/>
  <c r="K1764" i="1"/>
  <c r="G1764" i="1"/>
  <c r="L1763" i="1"/>
  <c r="K1763" i="1"/>
  <c r="G1763" i="1"/>
  <c r="L1760" i="1"/>
  <c r="K1760" i="1"/>
  <c r="G1760" i="1"/>
  <c r="L1757" i="1"/>
  <c r="K1757" i="1"/>
  <c r="G1757" i="1"/>
  <c r="L1755" i="1"/>
  <c r="K1755" i="1"/>
  <c r="G1755" i="1"/>
  <c r="L1749" i="1"/>
  <c r="K1749" i="1"/>
  <c r="G1749" i="1"/>
  <c r="L1739" i="1"/>
  <c r="K1739" i="1"/>
  <c r="G1739" i="1"/>
  <c r="L1736" i="1"/>
  <c r="K1736" i="1"/>
  <c r="G1736" i="1"/>
  <c r="L1731" i="1"/>
  <c r="K1731" i="1"/>
  <c r="G1731" i="1"/>
  <c r="L1730" i="1"/>
  <c r="K1730" i="1"/>
  <c r="G1730" i="1"/>
  <c r="L1729" i="1"/>
  <c r="K1729" i="1"/>
  <c r="G1729" i="1"/>
  <c r="L1728" i="1"/>
  <c r="K1728" i="1"/>
  <c r="G1728" i="1"/>
  <c r="L1727" i="1"/>
  <c r="K1727" i="1"/>
  <c r="G1727" i="1"/>
  <c r="L1726" i="1"/>
  <c r="K1726" i="1"/>
  <c r="G1726" i="1"/>
  <c r="L1724" i="1"/>
  <c r="K1724" i="1"/>
  <c r="G1724" i="1"/>
  <c r="L1723" i="1"/>
  <c r="K1723" i="1"/>
  <c r="G1723" i="1"/>
  <c r="L1716" i="1"/>
  <c r="K1716" i="1"/>
  <c r="G1716" i="1"/>
  <c r="L1715" i="1"/>
  <c r="K1715" i="1"/>
  <c r="G1715" i="1"/>
  <c r="L1712" i="1"/>
  <c r="K1712" i="1"/>
  <c r="G1712" i="1"/>
  <c r="L1710" i="1"/>
  <c r="K1710" i="1"/>
  <c r="G1710" i="1"/>
  <c r="L1709" i="1"/>
  <c r="K1709" i="1"/>
  <c r="G1709" i="1"/>
  <c r="L1708" i="1"/>
  <c r="K1708" i="1"/>
  <c r="G1708" i="1"/>
  <c r="L1707" i="1"/>
  <c r="K1707" i="1"/>
  <c r="G1707" i="1"/>
  <c r="L1705" i="1"/>
  <c r="K1705" i="1"/>
  <c r="G1705" i="1"/>
  <c r="L1704" i="1"/>
  <c r="K1704" i="1"/>
  <c r="G1704" i="1"/>
  <c r="L1703" i="1"/>
  <c r="K1703" i="1"/>
  <c r="G1703" i="1"/>
  <c r="L1702" i="1"/>
  <c r="K1702" i="1"/>
  <c r="G1702" i="1"/>
  <c r="L1701" i="1"/>
  <c r="K1701" i="1"/>
  <c r="G1701" i="1"/>
  <c r="L1675" i="1"/>
  <c r="K1675" i="1"/>
  <c r="G1675" i="1"/>
  <c r="L1674" i="1"/>
  <c r="K1674" i="1"/>
  <c r="G1674" i="1"/>
  <c r="L1673" i="1"/>
  <c r="K1673" i="1"/>
  <c r="G1673" i="1"/>
  <c r="L1672" i="1"/>
  <c r="K1672" i="1"/>
  <c r="G1672" i="1"/>
  <c r="L1671" i="1"/>
  <c r="K1671" i="1"/>
  <c r="G1671" i="1"/>
  <c r="L1670" i="1"/>
  <c r="K1670" i="1"/>
  <c r="G1670" i="1"/>
  <c r="L1669" i="1"/>
  <c r="K1669" i="1"/>
  <c r="G1669" i="1"/>
  <c r="L1665" i="1"/>
  <c r="K1665" i="1"/>
  <c r="G1665" i="1"/>
  <c r="L1662" i="1"/>
  <c r="K1662" i="1"/>
  <c r="G1662" i="1"/>
  <c r="L1661" i="1"/>
  <c r="K1661" i="1"/>
  <c r="G1661" i="1"/>
  <c r="L1660" i="1"/>
  <c r="K1660" i="1"/>
  <c r="G1660" i="1"/>
  <c r="L1658" i="1"/>
  <c r="K1658" i="1"/>
  <c r="G1658" i="1"/>
  <c r="L1656" i="1"/>
  <c r="K1656" i="1"/>
  <c r="G1656" i="1"/>
  <c r="L1652" i="1"/>
  <c r="K1652" i="1"/>
  <c r="G1652" i="1"/>
  <c r="L1645" i="1"/>
  <c r="K1645" i="1"/>
  <c r="G1645" i="1"/>
  <c r="L1644" i="1"/>
  <c r="K1644" i="1"/>
  <c r="G1644" i="1"/>
  <c r="L1643" i="1"/>
  <c r="K1643" i="1"/>
  <c r="G1643" i="1"/>
  <c r="L1640" i="1"/>
  <c r="K1640" i="1"/>
  <c r="G1640" i="1"/>
  <c r="L1639" i="1"/>
  <c r="K1639" i="1"/>
  <c r="G1639" i="1"/>
  <c r="L1638" i="1"/>
  <c r="K1638" i="1"/>
  <c r="G1638" i="1"/>
  <c r="L1637" i="1"/>
  <c r="K1637" i="1"/>
  <c r="G1637" i="1"/>
  <c r="L1634" i="1"/>
  <c r="K1634" i="1"/>
  <c r="G1634" i="1"/>
  <c r="L1633" i="1"/>
  <c r="K1633" i="1"/>
  <c r="G1633" i="1"/>
  <c r="L1621" i="1"/>
  <c r="K1621" i="1"/>
  <c r="G1621" i="1"/>
  <c r="L1620" i="1"/>
  <c r="K1620" i="1"/>
  <c r="G1620" i="1"/>
  <c r="L1619" i="1"/>
  <c r="K1619" i="1"/>
  <c r="G1619" i="1"/>
  <c r="L1608" i="1"/>
  <c r="K1608" i="1"/>
  <c r="G1608" i="1"/>
  <c r="L1607" i="1"/>
  <c r="K1607" i="1"/>
  <c r="G1607" i="1"/>
  <c r="L1595" i="1"/>
  <c r="K1595" i="1"/>
  <c r="G1595" i="1"/>
  <c r="L1591" i="1"/>
  <c r="K1591" i="1"/>
  <c r="G1591" i="1"/>
  <c r="L1586" i="1"/>
  <c r="K1586" i="1"/>
  <c r="G1586" i="1"/>
  <c r="L1585" i="1"/>
  <c r="K1585" i="1"/>
  <c r="G1585" i="1"/>
  <c r="L1584" i="1"/>
  <c r="K1584" i="1"/>
  <c r="G1584" i="1"/>
  <c r="L1583" i="1"/>
  <c r="K1583" i="1"/>
  <c r="G1583" i="1"/>
  <c r="L1582" i="1"/>
  <c r="K1582" i="1"/>
  <c r="G1582" i="1"/>
  <c r="L1580" i="1"/>
  <c r="K1580" i="1"/>
  <c r="G1580" i="1"/>
  <c r="L1579" i="1"/>
  <c r="K1579" i="1"/>
  <c r="G1579" i="1"/>
  <c r="L1577" i="1"/>
  <c r="K1577" i="1"/>
  <c r="G1577" i="1"/>
  <c r="L1576" i="1"/>
  <c r="K1576" i="1"/>
  <c r="G1576" i="1"/>
  <c r="L1571" i="1"/>
  <c r="K1571" i="1"/>
  <c r="G1571" i="1"/>
  <c r="L1569" i="1"/>
  <c r="K1569" i="1"/>
  <c r="G1569" i="1"/>
  <c r="L1560" i="1"/>
  <c r="K1560" i="1"/>
  <c r="G1560" i="1"/>
  <c r="L1556" i="1"/>
  <c r="K1556" i="1"/>
  <c r="G1556" i="1"/>
  <c r="L1550" i="1"/>
  <c r="K1550" i="1"/>
  <c r="G1550" i="1"/>
  <c r="L1548" i="1"/>
  <c r="K1548" i="1"/>
  <c r="G1548" i="1"/>
  <c r="L1542" i="1"/>
  <c r="K1542" i="1"/>
  <c r="G1542" i="1"/>
  <c r="L1538" i="1"/>
  <c r="K1538" i="1"/>
  <c r="G1538" i="1"/>
  <c r="L1537" i="1"/>
  <c r="K1537" i="1"/>
  <c r="G1537" i="1"/>
  <c r="L1536" i="1"/>
  <c r="K1536" i="1"/>
  <c r="G1536" i="1"/>
  <c r="L1534" i="1"/>
  <c r="K1534" i="1"/>
  <c r="G1534" i="1"/>
  <c r="L1532" i="1"/>
  <c r="K1532" i="1"/>
  <c r="G1532" i="1"/>
  <c r="L1529" i="1"/>
  <c r="K1529" i="1"/>
  <c r="G1529" i="1"/>
  <c r="L1528" i="1"/>
  <c r="K1528" i="1"/>
  <c r="G1528" i="1"/>
  <c r="L1526" i="1"/>
  <c r="K1526" i="1"/>
  <c r="G1526" i="1"/>
  <c r="L1522" i="1"/>
  <c r="K1522" i="1"/>
  <c r="G1522" i="1"/>
  <c r="L1504" i="1"/>
  <c r="K1504" i="1"/>
  <c r="G1504" i="1"/>
  <c r="L1500" i="1"/>
  <c r="K1500" i="1"/>
  <c r="G1500" i="1"/>
  <c r="L1499" i="1"/>
  <c r="K1499" i="1"/>
  <c r="G1499" i="1"/>
  <c r="L1498" i="1"/>
  <c r="K1498" i="1"/>
  <c r="G1498" i="1"/>
  <c r="L1497" i="1"/>
  <c r="K1497" i="1"/>
  <c r="G1497" i="1"/>
  <c r="L1496" i="1"/>
  <c r="K1496" i="1"/>
  <c r="G1496" i="1"/>
  <c r="L1495" i="1"/>
  <c r="K1495" i="1"/>
  <c r="G1495" i="1"/>
  <c r="L1493" i="1"/>
  <c r="K1493" i="1"/>
  <c r="G1493" i="1"/>
  <c r="L1492" i="1"/>
  <c r="K1492" i="1"/>
  <c r="G1492" i="1"/>
  <c r="L1491" i="1"/>
  <c r="K1491" i="1"/>
  <c r="G1491" i="1"/>
  <c r="L1490" i="1"/>
  <c r="K1490" i="1"/>
  <c r="G1490" i="1"/>
  <c r="L1489" i="1"/>
  <c r="K1489" i="1"/>
  <c r="G1489" i="1"/>
  <c r="L1488" i="1"/>
  <c r="K1488" i="1"/>
  <c r="G1488" i="1"/>
  <c r="L1487" i="1"/>
  <c r="K1487" i="1"/>
  <c r="G1487" i="1"/>
  <c r="L1486" i="1"/>
  <c r="K1486" i="1"/>
  <c r="G1486" i="1"/>
  <c r="L1483" i="1"/>
  <c r="K1483" i="1"/>
  <c r="G1483" i="1"/>
  <c r="L1477" i="1"/>
  <c r="K1477" i="1"/>
  <c r="G1477" i="1"/>
  <c r="L1476" i="1"/>
  <c r="K1476" i="1"/>
  <c r="G1476" i="1"/>
  <c r="L1474" i="1"/>
  <c r="K1474" i="1"/>
  <c r="G1474" i="1"/>
  <c r="L1473" i="1"/>
  <c r="K1473" i="1"/>
  <c r="G1473" i="1"/>
  <c r="L1468" i="1"/>
  <c r="K1468" i="1"/>
  <c r="G1468" i="1"/>
  <c r="L1462" i="1"/>
  <c r="K1462" i="1"/>
  <c r="G1462" i="1"/>
  <c r="L1460" i="1"/>
  <c r="K1460" i="1"/>
  <c r="G1460" i="1"/>
  <c r="L1458" i="1"/>
  <c r="K1458" i="1"/>
  <c r="G1458" i="1"/>
  <c r="L1456" i="1"/>
  <c r="K1456" i="1"/>
  <c r="G1456" i="1"/>
  <c r="L1455" i="1"/>
  <c r="K1455" i="1"/>
  <c r="G1455" i="1"/>
  <c r="L1452" i="1"/>
  <c r="K1452" i="1"/>
  <c r="G1452" i="1"/>
  <c r="L1431" i="1"/>
  <c r="K1431" i="1"/>
  <c r="G1431" i="1"/>
  <c r="L1421" i="1"/>
  <c r="K1421" i="1"/>
  <c r="G1421" i="1"/>
  <c r="L1417" i="1"/>
  <c r="K1417" i="1"/>
  <c r="G1417" i="1"/>
  <c r="L1416" i="1"/>
  <c r="K1416" i="1"/>
  <c r="G1416" i="1"/>
  <c r="L1415" i="1"/>
  <c r="K1415" i="1"/>
  <c r="G1415" i="1"/>
  <c r="L1412" i="1"/>
  <c r="K1412" i="1"/>
  <c r="G1412" i="1"/>
  <c r="L1411" i="1"/>
  <c r="K1411" i="1"/>
  <c r="G1411" i="1"/>
  <c r="L1408" i="1"/>
  <c r="K1408" i="1"/>
  <c r="G1408" i="1"/>
  <c r="L1407" i="1"/>
  <c r="K1407" i="1"/>
  <c r="G1407" i="1"/>
  <c r="L1405" i="1"/>
  <c r="K1405" i="1"/>
  <c r="G1405" i="1"/>
  <c r="L1404" i="1"/>
  <c r="K1404" i="1"/>
  <c r="G1404" i="1"/>
  <c r="L1403" i="1"/>
  <c r="K1403" i="1"/>
  <c r="G1403" i="1"/>
  <c r="L1402" i="1"/>
  <c r="K1402" i="1"/>
  <c r="G1402" i="1"/>
  <c r="L1401" i="1"/>
  <c r="K1401" i="1"/>
  <c r="G1401" i="1"/>
  <c r="L1400" i="1"/>
  <c r="K1400" i="1"/>
  <c r="G1400" i="1"/>
  <c r="L1399" i="1"/>
  <c r="K1399" i="1"/>
  <c r="G1399" i="1"/>
  <c r="L1398" i="1"/>
  <c r="K1398" i="1"/>
  <c r="G1398" i="1"/>
  <c r="L1397" i="1"/>
  <c r="K1397" i="1"/>
  <c r="G1397" i="1"/>
  <c r="L1395" i="1"/>
  <c r="K1395" i="1"/>
  <c r="G1395" i="1"/>
  <c r="L1394" i="1"/>
  <c r="K1394" i="1"/>
  <c r="G1394" i="1"/>
  <c r="L1393" i="1"/>
  <c r="K1393" i="1"/>
  <c r="G1393" i="1"/>
  <c r="L1392" i="1"/>
  <c r="K1392" i="1"/>
  <c r="G1392" i="1"/>
  <c r="L1391" i="1"/>
  <c r="K1391" i="1"/>
  <c r="G1391" i="1"/>
  <c r="L1390" i="1"/>
  <c r="K1390" i="1"/>
  <c r="G1390" i="1"/>
  <c r="L1389" i="1"/>
  <c r="K1389" i="1"/>
  <c r="G1389" i="1"/>
  <c r="L1387" i="1"/>
  <c r="K1387" i="1"/>
  <c r="G1387" i="1"/>
  <c r="L1386" i="1"/>
  <c r="K1386" i="1"/>
  <c r="G1386" i="1"/>
  <c r="L1385" i="1"/>
  <c r="K1385" i="1"/>
  <c r="G1385" i="1"/>
  <c r="L1383" i="1"/>
  <c r="K1383" i="1"/>
  <c r="G1383" i="1"/>
  <c r="L1382" i="1"/>
  <c r="K1382" i="1"/>
  <c r="G1382" i="1"/>
  <c r="L1381" i="1"/>
  <c r="K1381" i="1"/>
  <c r="G1381" i="1"/>
  <c r="L1380" i="1"/>
  <c r="K1380" i="1"/>
  <c r="G1380" i="1"/>
  <c r="L1379" i="1"/>
  <c r="K1379" i="1"/>
  <c r="G1379" i="1"/>
  <c r="L1378" i="1"/>
  <c r="K1378" i="1"/>
  <c r="G1378" i="1"/>
  <c r="L1377" i="1"/>
  <c r="K1377" i="1"/>
  <c r="G1377" i="1"/>
  <c r="L1376" i="1"/>
  <c r="K1376" i="1"/>
  <c r="G1376" i="1"/>
  <c r="L1375" i="1"/>
  <c r="K1375" i="1"/>
  <c r="G1375" i="1"/>
  <c r="L1374" i="1"/>
  <c r="K1374" i="1"/>
  <c r="G1374" i="1"/>
  <c r="L1373" i="1"/>
  <c r="K1373" i="1"/>
  <c r="G1373" i="1"/>
  <c r="L1371" i="1"/>
  <c r="K1371" i="1"/>
  <c r="G1371" i="1"/>
  <c r="L1370" i="1"/>
  <c r="K1370" i="1"/>
  <c r="G1370" i="1"/>
  <c r="L1369" i="1"/>
  <c r="K1369" i="1"/>
  <c r="G1369" i="1"/>
  <c r="L1368" i="1"/>
  <c r="K1368" i="1"/>
  <c r="G1368" i="1"/>
  <c r="L1366" i="1"/>
  <c r="K1366" i="1"/>
  <c r="G1366" i="1"/>
  <c r="L1365" i="1"/>
  <c r="K1365" i="1"/>
  <c r="G1365" i="1"/>
  <c r="L1364" i="1"/>
  <c r="K1364" i="1"/>
  <c r="G1364" i="1"/>
  <c r="L1360" i="1"/>
  <c r="K1360" i="1"/>
  <c r="G1360" i="1"/>
  <c r="L1359" i="1"/>
  <c r="K1359" i="1"/>
  <c r="G1359" i="1"/>
  <c r="L1358" i="1"/>
  <c r="K1358" i="1"/>
  <c r="G1358" i="1"/>
  <c r="L1357" i="1"/>
  <c r="K1357" i="1"/>
  <c r="G1357" i="1"/>
  <c r="L1354" i="1"/>
  <c r="K1354" i="1"/>
  <c r="G1354" i="1"/>
  <c r="L1353" i="1"/>
  <c r="K1353" i="1"/>
  <c r="G1353" i="1"/>
  <c r="L1352" i="1"/>
  <c r="K1352" i="1"/>
  <c r="G1352" i="1"/>
  <c r="L1351" i="1"/>
  <c r="K1351" i="1"/>
  <c r="G1351" i="1"/>
  <c r="L1350" i="1"/>
  <c r="K1350" i="1"/>
  <c r="G1350" i="1"/>
  <c r="L1349" i="1"/>
  <c r="K1349" i="1"/>
  <c r="G1349" i="1"/>
  <c r="L1348" i="1"/>
  <c r="K1348" i="1"/>
  <c r="G1348" i="1"/>
  <c r="L1347" i="1"/>
  <c r="K1347" i="1"/>
  <c r="G1347" i="1"/>
  <c r="L1346" i="1"/>
  <c r="K1346" i="1"/>
  <c r="G1346" i="1"/>
  <c r="L1344" i="1"/>
  <c r="K1344" i="1"/>
  <c r="G1344" i="1"/>
  <c r="L1342" i="1"/>
  <c r="K1342" i="1"/>
  <c r="G1342" i="1"/>
  <c r="L1338" i="1"/>
  <c r="K1338" i="1"/>
  <c r="G1338" i="1"/>
  <c r="L1337" i="1"/>
  <c r="K1337" i="1"/>
  <c r="G1337" i="1"/>
  <c r="L1334" i="1"/>
  <c r="K1334" i="1"/>
  <c r="G1334" i="1"/>
  <c r="L1332" i="1"/>
  <c r="K1332" i="1"/>
  <c r="G1332" i="1"/>
  <c r="L1330" i="1"/>
  <c r="K1330" i="1"/>
  <c r="G1330" i="1"/>
  <c r="L1328" i="1"/>
  <c r="K1328" i="1"/>
  <c r="G1328" i="1"/>
  <c r="L1325" i="1"/>
  <c r="K1325" i="1"/>
  <c r="G1325" i="1"/>
  <c r="L1319" i="1"/>
  <c r="K1319" i="1"/>
  <c r="G1319" i="1"/>
  <c r="L1277" i="1"/>
  <c r="K1277" i="1"/>
  <c r="G1277" i="1"/>
  <c r="L1271" i="1"/>
  <c r="K1271" i="1"/>
  <c r="G1271" i="1"/>
  <c r="L1263" i="1"/>
  <c r="K1263" i="1"/>
  <c r="G1263" i="1"/>
  <c r="L1262" i="1"/>
  <c r="K1262" i="1"/>
  <c r="G1262" i="1"/>
  <c r="L1258" i="1"/>
  <c r="K1258" i="1"/>
  <c r="G1258" i="1"/>
  <c r="L1252" i="1"/>
  <c r="K1252" i="1"/>
  <c r="G1252" i="1"/>
  <c r="L1251" i="1"/>
  <c r="K1251" i="1"/>
  <c r="G1251" i="1"/>
  <c r="L1248" i="1"/>
  <c r="K1248" i="1"/>
  <c r="G1248" i="1"/>
  <c r="L1245" i="1"/>
  <c r="K1245" i="1"/>
  <c r="G1245" i="1"/>
  <c r="L1244" i="1"/>
  <c r="K1244" i="1"/>
  <c r="G1244" i="1"/>
  <c r="L1243" i="1"/>
  <c r="K1243" i="1"/>
  <c r="G1243" i="1"/>
  <c r="L1236" i="1"/>
  <c r="K1236" i="1"/>
  <c r="G1236" i="1"/>
  <c r="L1232" i="1"/>
  <c r="K1232" i="1"/>
  <c r="G1232" i="1"/>
  <c r="L1231" i="1"/>
  <c r="K1231" i="1"/>
  <c r="G1231" i="1"/>
  <c r="L1228" i="1"/>
  <c r="K1228" i="1"/>
  <c r="G1228" i="1"/>
  <c r="L1226" i="1"/>
  <c r="K1226" i="1"/>
  <c r="G1226" i="1"/>
  <c r="L1222" i="1"/>
  <c r="K1222" i="1"/>
  <c r="G1222" i="1"/>
  <c r="L1205" i="1"/>
  <c r="K1205" i="1"/>
  <c r="G1205" i="1"/>
  <c r="L1200" i="1"/>
  <c r="K1200" i="1"/>
  <c r="G1200" i="1"/>
  <c r="L1198" i="1"/>
  <c r="K1198" i="1"/>
  <c r="G1198" i="1"/>
  <c r="L1197" i="1"/>
  <c r="K1197" i="1"/>
  <c r="G1197" i="1"/>
  <c r="L1196" i="1"/>
  <c r="K1196" i="1"/>
  <c r="G1196" i="1"/>
  <c r="L1193" i="1"/>
  <c r="K1193" i="1"/>
  <c r="G1193" i="1"/>
  <c r="L1189" i="1"/>
  <c r="K1189" i="1"/>
  <c r="G1189" i="1"/>
  <c r="L1182" i="1"/>
  <c r="K1182" i="1"/>
  <c r="G1182" i="1"/>
  <c r="L1177" i="1"/>
  <c r="K1177" i="1"/>
  <c r="G1177" i="1"/>
  <c r="L1176" i="1"/>
  <c r="K1176" i="1"/>
  <c r="G1176" i="1"/>
  <c r="L1172" i="1"/>
  <c r="K1172" i="1"/>
  <c r="G1172" i="1"/>
  <c r="L1169" i="1"/>
  <c r="K1169" i="1"/>
  <c r="G1169" i="1"/>
  <c r="L1166" i="1"/>
  <c r="K1166" i="1"/>
  <c r="G1166" i="1"/>
  <c r="L1161" i="1"/>
  <c r="K1161" i="1"/>
  <c r="G1161" i="1"/>
  <c r="L1147" i="1"/>
  <c r="K1147" i="1"/>
  <c r="G1147" i="1"/>
  <c r="L1146" i="1"/>
  <c r="K1146" i="1"/>
  <c r="G1146" i="1"/>
  <c r="L1138" i="1"/>
  <c r="K1138" i="1"/>
  <c r="G1138" i="1"/>
  <c r="L1131" i="1"/>
  <c r="K1131" i="1"/>
  <c r="G1131" i="1"/>
  <c r="L1123" i="1"/>
  <c r="K1123" i="1"/>
  <c r="G1123" i="1"/>
  <c r="L1117" i="1"/>
  <c r="K1117" i="1"/>
  <c r="G1117" i="1"/>
  <c r="L1006" i="1"/>
  <c r="K1006" i="1"/>
  <c r="G1006" i="1"/>
  <c r="L988" i="1"/>
  <c r="K988" i="1"/>
  <c r="G988" i="1"/>
  <c r="L973" i="1"/>
  <c r="K973" i="1"/>
  <c r="G973" i="1"/>
  <c r="L964" i="1"/>
  <c r="K964" i="1"/>
  <c r="G964" i="1"/>
  <c r="L953" i="1"/>
  <c r="K953" i="1"/>
  <c r="G953" i="1"/>
  <c r="L938" i="1"/>
  <c r="K938" i="1"/>
  <c r="G938" i="1"/>
  <c r="L937" i="1"/>
  <c r="K937" i="1"/>
  <c r="G937" i="1"/>
  <c r="L930" i="1"/>
  <c r="K930" i="1"/>
  <c r="G930" i="1"/>
  <c r="L916" i="1"/>
  <c r="K916" i="1"/>
  <c r="G916" i="1"/>
  <c r="L913" i="1"/>
  <c r="K913" i="1"/>
  <c r="G913" i="1"/>
  <c r="L893" i="1"/>
  <c r="K893" i="1"/>
  <c r="G893" i="1"/>
  <c r="L876" i="1"/>
  <c r="K876" i="1"/>
  <c r="G876" i="1"/>
  <c r="L864" i="1"/>
  <c r="K864" i="1"/>
  <c r="G864" i="1"/>
  <c r="L863" i="1"/>
  <c r="K863" i="1"/>
  <c r="G863" i="1"/>
  <c r="L862" i="1"/>
  <c r="K862" i="1"/>
  <c r="G862" i="1"/>
  <c r="L861" i="1"/>
  <c r="K861" i="1"/>
  <c r="G861" i="1"/>
  <c r="L858" i="1"/>
  <c r="K858" i="1"/>
  <c r="G858" i="1"/>
  <c r="L857" i="1"/>
  <c r="K857" i="1"/>
  <c r="G857" i="1"/>
  <c r="L855" i="1"/>
  <c r="K855" i="1"/>
  <c r="G855" i="1"/>
  <c r="L854" i="1"/>
  <c r="K854" i="1"/>
  <c r="G854" i="1"/>
  <c r="L848" i="1"/>
  <c r="K848" i="1"/>
  <c r="G848" i="1"/>
  <c r="L846" i="1"/>
  <c r="K846" i="1"/>
  <c r="G846" i="1"/>
  <c r="L845" i="1"/>
  <c r="K845" i="1"/>
  <c r="G845" i="1"/>
  <c r="L844" i="1"/>
  <c r="K844" i="1"/>
  <c r="G844" i="1"/>
  <c r="L842" i="1"/>
  <c r="K842" i="1"/>
  <c r="G842" i="1"/>
  <c r="L830" i="1"/>
  <c r="K830" i="1"/>
  <c r="G830" i="1"/>
  <c r="L821" i="1"/>
  <c r="K821" i="1"/>
  <c r="G821" i="1"/>
  <c r="L819" i="1"/>
  <c r="K819" i="1"/>
  <c r="G819" i="1"/>
  <c r="L814" i="1"/>
  <c r="K814" i="1"/>
  <c r="G814" i="1"/>
  <c r="L806" i="1"/>
  <c r="K806" i="1"/>
  <c r="G806" i="1"/>
  <c r="L799" i="1"/>
  <c r="K799" i="1"/>
  <c r="G799" i="1"/>
  <c r="L797" i="1"/>
  <c r="K797" i="1"/>
  <c r="G797" i="1"/>
  <c r="L794" i="1"/>
  <c r="K794" i="1"/>
  <c r="G794" i="1"/>
  <c r="L792" i="1"/>
  <c r="K792" i="1"/>
  <c r="G792" i="1"/>
  <c r="L782" i="1"/>
  <c r="K782" i="1"/>
  <c r="G782" i="1"/>
  <c r="L759" i="1"/>
  <c r="K759" i="1"/>
  <c r="G759" i="1"/>
  <c r="L758" i="1"/>
  <c r="K758" i="1"/>
  <c r="G758" i="1"/>
  <c r="L755" i="1"/>
  <c r="K755" i="1"/>
  <c r="G755" i="1"/>
  <c r="L695" i="1"/>
  <c r="K695" i="1"/>
  <c r="G695" i="1"/>
  <c r="L674" i="1"/>
  <c r="K674" i="1"/>
  <c r="G674" i="1"/>
  <c r="L668" i="1"/>
  <c r="K668" i="1"/>
  <c r="G668" i="1"/>
  <c r="L635" i="1"/>
  <c r="K635" i="1"/>
  <c r="G635" i="1"/>
  <c r="L629" i="1"/>
  <c r="K629" i="1"/>
  <c r="G629" i="1"/>
  <c r="L626" i="1"/>
  <c r="K626" i="1"/>
  <c r="G626" i="1"/>
  <c r="L624" i="1"/>
  <c r="K624" i="1"/>
  <c r="G624" i="1"/>
  <c r="L623" i="1"/>
  <c r="K623" i="1"/>
  <c r="G623" i="1"/>
  <c r="L619" i="1"/>
  <c r="K619" i="1"/>
  <c r="G619" i="1"/>
  <c r="L616" i="1"/>
  <c r="K616" i="1"/>
  <c r="G616" i="1"/>
  <c r="L610" i="1"/>
  <c r="K610" i="1"/>
  <c r="G610" i="1"/>
  <c r="L606" i="1"/>
  <c r="K606" i="1"/>
  <c r="G606" i="1"/>
  <c r="L604" i="1"/>
  <c r="K604" i="1"/>
  <c r="G604" i="1"/>
  <c r="L601" i="1"/>
  <c r="K601" i="1"/>
  <c r="G601" i="1"/>
  <c r="L600" i="1"/>
  <c r="K600" i="1"/>
  <c r="G600" i="1"/>
  <c r="L599" i="1"/>
  <c r="K599" i="1"/>
  <c r="G599" i="1"/>
  <c r="L596" i="1"/>
  <c r="K596" i="1"/>
  <c r="G596" i="1"/>
  <c r="L595" i="1"/>
  <c r="K595" i="1"/>
  <c r="G595" i="1"/>
  <c r="L594" i="1"/>
  <c r="K594" i="1"/>
  <c r="G594" i="1"/>
  <c r="L591" i="1"/>
  <c r="K591" i="1"/>
  <c r="G591" i="1"/>
  <c r="L590" i="1"/>
  <c r="K590" i="1"/>
  <c r="G590" i="1"/>
  <c r="L586" i="1"/>
  <c r="K586" i="1"/>
  <c r="G586" i="1"/>
  <c r="L585" i="1"/>
  <c r="K585" i="1"/>
  <c r="G585" i="1"/>
  <c r="L584" i="1"/>
  <c r="K584" i="1"/>
  <c r="G584" i="1"/>
  <c r="L583" i="1"/>
  <c r="K583" i="1"/>
  <c r="G583" i="1"/>
  <c r="L581" i="1"/>
  <c r="K581" i="1"/>
  <c r="G581" i="1"/>
  <c r="L580" i="1"/>
  <c r="K580" i="1"/>
  <c r="G580" i="1"/>
  <c r="L578" i="1"/>
  <c r="K578" i="1"/>
  <c r="G578" i="1"/>
  <c r="L577" i="1"/>
  <c r="K577" i="1"/>
  <c r="G577" i="1"/>
  <c r="L576" i="1"/>
  <c r="K576" i="1"/>
  <c r="G576" i="1"/>
  <c r="L574" i="1"/>
  <c r="K574" i="1"/>
  <c r="G574" i="1"/>
  <c r="L573" i="1"/>
  <c r="K573" i="1"/>
  <c r="G573" i="1"/>
  <c r="L567" i="1"/>
  <c r="K567" i="1"/>
  <c r="G567" i="1"/>
  <c r="L566" i="1"/>
  <c r="K566" i="1"/>
  <c r="G566" i="1"/>
  <c r="L562" i="1"/>
  <c r="K562" i="1"/>
  <c r="G562" i="1"/>
  <c r="L560" i="1"/>
  <c r="K560" i="1"/>
  <c r="G560" i="1"/>
  <c r="L559" i="1"/>
  <c r="K559" i="1"/>
  <c r="G559" i="1"/>
  <c r="L558" i="1"/>
  <c r="K558" i="1"/>
  <c r="G558" i="1"/>
  <c r="L557" i="1"/>
  <c r="K557" i="1"/>
  <c r="G557" i="1"/>
  <c r="L555" i="1"/>
  <c r="K555" i="1"/>
  <c r="G555" i="1"/>
  <c r="L553" i="1"/>
  <c r="K553" i="1"/>
  <c r="G553" i="1"/>
  <c r="L552" i="1"/>
  <c r="K552" i="1"/>
  <c r="G552" i="1"/>
  <c r="L549" i="1"/>
  <c r="K549" i="1"/>
  <c r="G549" i="1"/>
  <c r="L547" i="1"/>
  <c r="K547" i="1"/>
  <c r="G547" i="1"/>
  <c r="L546" i="1"/>
  <c r="K546" i="1"/>
  <c r="G546" i="1"/>
  <c r="L545" i="1"/>
  <c r="K545" i="1"/>
  <c r="G545" i="1"/>
  <c r="L544" i="1"/>
  <c r="K544" i="1"/>
  <c r="G544" i="1"/>
  <c r="L542" i="1"/>
  <c r="K542" i="1"/>
  <c r="G542" i="1"/>
  <c r="L540" i="1"/>
  <c r="K540" i="1"/>
  <c r="G540" i="1"/>
  <c r="L536" i="1"/>
  <c r="K536" i="1"/>
  <c r="G536" i="1"/>
  <c r="L534" i="1"/>
  <c r="K534" i="1"/>
  <c r="G534" i="1"/>
  <c r="L528" i="1"/>
  <c r="K528" i="1"/>
  <c r="G528" i="1"/>
  <c r="L527" i="1"/>
  <c r="K527" i="1"/>
  <c r="G527" i="1"/>
  <c r="L524" i="1"/>
  <c r="K524" i="1"/>
  <c r="G524" i="1"/>
  <c r="L522" i="1"/>
  <c r="K522" i="1"/>
  <c r="G522" i="1"/>
  <c r="L521" i="1"/>
  <c r="K521" i="1"/>
  <c r="G521" i="1"/>
  <c r="L520" i="1"/>
  <c r="K520" i="1"/>
  <c r="G520" i="1"/>
  <c r="L517" i="1"/>
  <c r="K517" i="1"/>
  <c r="G517" i="1"/>
  <c r="L516" i="1"/>
  <c r="K516" i="1"/>
  <c r="G516" i="1"/>
  <c r="L514" i="1"/>
  <c r="K514" i="1"/>
  <c r="G514" i="1"/>
  <c r="L513" i="1"/>
  <c r="K513" i="1"/>
  <c r="G513" i="1"/>
  <c r="L512" i="1"/>
  <c r="K512" i="1"/>
  <c r="G512" i="1"/>
  <c r="L509" i="1"/>
  <c r="K509" i="1"/>
  <c r="G509" i="1"/>
  <c r="L502" i="1"/>
  <c r="K502" i="1"/>
  <c r="G502" i="1"/>
  <c r="L501" i="1"/>
  <c r="K501" i="1"/>
  <c r="G501" i="1"/>
  <c r="L495" i="1"/>
  <c r="K495" i="1"/>
  <c r="G495" i="1"/>
  <c r="L492" i="1"/>
  <c r="K492" i="1"/>
  <c r="G492" i="1"/>
  <c r="L487" i="1"/>
  <c r="K487" i="1"/>
  <c r="G487" i="1"/>
  <c r="L485" i="1"/>
  <c r="K485" i="1"/>
  <c r="G485" i="1"/>
  <c r="L484" i="1"/>
  <c r="K484" i="1"/>
  <c r="G484" i="1"/>
  <c r="L480" i="1"/>
  <c r="K480" i="1"/>
  <c r="G480" i="1"/>
  <c r="L479" i="1"/>
  <c r="K479" i="1"/>
  <c r="G479" i="1"/>
  <c r="L478" i="1"/>
  <c r="K478" i="1"/>
  <c r="G478" i="1"/>
  <c r="L476" i="1"/>
  <c r="K476" i="1"/>
  <c r="G476" i="1"/>
  <c r="L471" i="1"/>
  <c r="K471" i="1"/>
  <c r="G471" i="1"/>
  <c r="L470" i="1"/>
  <c r="K470" i="1"/>
  <c r="G470" i="1"/>
  <c r="L469" i="1"/>
  <c r="K469" i="1"/>
  <c r="G469" i="1"/>
  <c r="L464" i="1"/>
  <c r="K464" i="1"/>
  <c r="G464" i="1"/>
  <c r="L462" i="1"/>
  <c r="K462" i="1"/>
  <c r="G462" i="1"/>
  <c r="L461" i="1"/>
  <c r="K461" i="1"/>
  <c r="G461" i="1"/>
  <c r="L460" i="1"/>
  <c r="K460" i="1"/>
  <c r="G460" i="1"/>
  <c r="L457" i="1"/>
  <c r="K457" i="1"/>
  <c r="G457" i="1"/>
  <c r="L455" i="1"/>
  <c r="K455" i="1"/>
  <c r="G455" i="1"/>
  <c r="L450" i="1"/>
  <c r="K450" i="1"/>
  <c r="G450" i="1"/>
  <c r="L448" i="1"/>
  <c r="K448" i="1"/>
  <c r="G448" i="1"/>
  <c r="L446" i="1"/>
  <c r="K446" i="1"/>
  <c r="G446" i="1"/>
  <c r="L443" i="1"/>
  <c r="K443" i="1"/>
  <c r="G443" i="1"/>
  <c r="L439" i="1"/>
  <c r="K439" i="1"/>
  <c r="G439" i="1"/>
  <c r="L438" i="1"/>
  <c r="K438" i="1"/>
  <c r="G438" i="1"/>
  <c r="L437" i="1"/>
  <c r="K437" i="1"/>
  <c r="G437" i="1"/>
  <c r="L436" i="1"/>
  <c r="K436" i="1"/>
  <c r="G436" i="1"/>
  <c r="L434" i="1"/>
  <c r="K434" i="1"/>
  <c r="G434" i="1"/>
  <c r="L431" i="1"/>
  <c r="K431" i="1"/>
  <c r="G431" i="1"/>
  <c r="L430" i="1"/>
  <c r="K430" i="1"/>
  <c r="G430" i="1"/>
  <c r="L429" i="1"/>
  <c r="K429" i="1"/>
  <c r="G429" i="1"/>
  <c r="L427" i="1"/>
  <c r="K427" i="1"/>
  <c r="G427" i="1"/>
  <c r="L424" i="1"/>
  <c r="K424" i="1"/>
  <c r="G424" i="1"/>
  <c r="L421" i="1"/>
  <c r="K421" i="1"/>
  <c r="G421" i="1"/>
  <c r="L420" i="1"/>
  <c r="K420" i="1"/>
  <c r="G420" i="1"/>
  <c r="L417" i="1"/>
  <c r="K417" i="1"/>
  <c r="G417" i="1"/>
  <c r="L416" i="1"/>
  <c r="K416" i="1"/>
  <c r="G416" i="1"/>
  <c r="L414" i="1"/>
  <c r="K414" i="1"/>
  <c r="G414" i="1"/>
  <c r="L413" i="1"/>
  <c r="K413" i="1"/>
  <c r="G413" i="1"/>
  <c r="L412" i="1"/>
  <c r="K412" i="1"/>
  <c r="G412" i="1"/>
  <c r="L409" i="1"/>
  <c r="K409" i="1"/>
  <c r="G409" i="1"/>
  <c r="L404" i="1"/>
  <c r="K404" i="1"/>
  <c r="G404" i="1"/>
  <c r="L403" i="1"/>
  <c r="K403" i="1"/>
  <c r="G403" i="1"/>
  <c r="L400" i="1"/>
  <c r="K400" i="1"/>
  <c r="G400" i="1"/>
  <c r="L399" i="1"/>
  <c r="K399" i="1"/>
  <c r="G399" i="1"/>
  <c r="L398" i="1"/>
  <c r="K398" i="1"/>
  <c r="G398" i="1"/>
  <c r="L396" i="1"/>
  <c r="K396" i="1"/>
  <c r="G396" i="1"/>
  <c r="L395" i="1"/>
  <c r="K395" i="1"/>
  <c r="G395" i="1"/>
  <c r="L394" i="1"/>
  <c r="K394" i="1"/>
  <c r="G394" i="1"/>
  <c r="L391" i="1"/>
  <c r="K391" i="1"/>
  <c r="G391" i="1"/>
  <c r="L389" i="1"/>
  <c r="K389" i="1"/>
  <c r="G389" i="1"/>
  <c r="L388" i="1"/>
  <c r="K388" i="1"/>
  <c r="G388" i="1"/>
  <c r="L387" i="1"/>
  <c r="K387" i="1"/>
  <c r="G387" i="1"/>
  <c r="L383" i="1"/>
  <c r="K383" i="1"/>
  <c r="G383" i="1"/>
  <c r="L382" i="1"/>
  <c r="K382" i="1"/>
  <c r="G382" i="1"/>
  <c r="L380" i="1"/>
  <c r="K380" i="1"/>
  <c r="G380" i="1"/>
  <c r="L374" i="1"/>
  <c r="K374" i="1"/>
  <c r="G374" i="1"/>
  <c r="L372" i="1"/>
  <c r="K372" i="1"/>
  <c r="G372" i="1"/>
  <c r="L369" i="1"/>
  <c r="K369" i="1"/>
  <c r="G369" i="1"/>
  <c r="L368" i="1"/>
  <c r="K368" i="1"/>
  <c r="G368" i="1"/>
  <c r="L366" i="1"/>
  <c r="K366" i="1"/>
  <c r="G366" i="1"/>
  <c r="L364" i="1"/>
  <c r="K364" i="1"/>
  <c r="G364" i="1"/>
  <c r="L361" i="1"/>
  <c r="K361" i="1"/>
  <c r="G361" i="1"/>
  <c r="L360" i="1"/>
  <c r="K360" i="1"/>
  <c r="G360" i="1"/>
  <c r="L359" i="1"/>
  <c r="K359" i="1"/>
  <c r="G359" i="1"/>
  <c r="L356" i="1"/>
  <c r="K356" i="1"/>
  <c r="G356" i="1"/>
  <c r="L355" i="1"/>
  <c r="K355" i="1"/>
  <c r="G355" i="1"/>
  <c r="L354" i="1"/>
  <c r="K354" i="1"/>
  <c r="G354" i="1"/>
  <c r="L351" i="1"/>
  <c r="K351" i="1"/>
  <c r="G351" i="1"/>
  <c r="L350" i="1"/>
  <c r="K350" i="1"/>
  <c r="G350" i="1"/>
  <c r="L345" i="1"/>
  <c r="K345" i="1"/>
  <c r="G345" i="1"/>
  <c r="L344" i="1"/>
  <c r="K344" i="1"/>
  <c r="G344" i="1"/>
  <c r="L342" i="1"/>
  <c r="K342" i="1"/>
  <c r="G342" i="1"/>
  <c r="L340" i="1"/>
  <c r="K340" i="1"/>
  <c r="G340" i="1"/>
  <c r="L339" i="1"/>
  <c r="K339" i="1"/>
  <c r="G339" i="1"/>
  <c r="L336" i="1"/>
  <c r="K336" i="1"/>
  <c r="G336" i="1"/>
  <c r="L335" i="1"/>
  <c r="K335" i="1"/>
  <c r="G335" i="1"/>
  <c r="L333" i="1"/>
  <c r="K333" i="1"/>
  <c r="G333" i="1"/>
  <c r="L332" i="1"/>
  <c r="K332" i="1"/>
  <c r="G332" i="1"/>
  <c r="L330" i="1"/>
  <c r="K330" i="1"/>
  <c r="G330" i="1"/>
  <c r="L328" i="1"/>
  <c r="K328" i="1"/>
  <c r="G328" i="1"/>
  <c r="L327" i="1"/>
  <c r="K327" i="1"/>
  <c r="G327" i="1"/>
  <c r="L324" i="1"/>
  <c r="K324" i="1"/>
  <c r="G324" i="1"/>
  <c r="L321" i="1"/>
  <c r="K321" i="1"/>
  <c r="G321" i="1"/>
  <c r="L320" i="1"/>
  <c r="K320" i="1"/>
  <c r="G320" i="1"/>
  <c r="L319" i="1"/>
  <c r="K319" i="1"/>
  <c r="G319" i="1"/>
  <c r="L318" i="1"/>
  <c r="K318" i="1"/>
  <c r="G318" i="1"/>
  <c r="L315" i="1"/>
  <c r="K315" i="1"/>
  <c r="G315" i="1"/>
  <c r="L313" i="1"/>
  <c r="K313" i="1"/>
  <c r="G313" i="1"/>
  <c r="L311" i="1"/>
  <c r="K311" i="1"/>
  <c r="G311" i="1"/>
  <c r="L309" i="1"/>
  <c r="K309" i="1"/>
  <c r="G309" i="1"/>
  <c r="L307" i="1"/>
  <c r="K307" i="1"/>
  <c r="G307" i="1"/>
  <c r="L305" i="1"/>
  <c r="K305" i="1"/>
  <c r="G305" i="1"/>
  <c r="L303" i="1"/>
  <c r="K303" i="1"/>
  <c r="G303" i="1"/>
  <c r="L302" i="1"/>
  <c r="K302" i="1"/>
  <c r="G302" i="1"/>
  <c r="L301" i="1"/>
  <c r="K301" i="1"/>
  <c r="G301" i="1"/>
  <c r="L300" i="1"/>
  <c r="K300" i="1"/>
  <c r="G300" i="1"/>
  <c r="L299" i="1"/>
  <c r="K299" i="1"/>
  <c r="G299" i="1"/>
  <c r="L297" i="1"/>
  <c r="K297" i="1"/>
  <c r="G297" i="1"/>
  <c r="L296" i="1"/>
  <c r="K296" i="1"/>
  <c r="G296" i="1"/>
  <c r="L293" i="1"/>
  <c r="K293" i="1"/>
  <c r="G293" i="1"/>
  <c r="L291" i="1"/>
  <c r="K291" i="1"/>
  <c r="G291" i="1"/>
  <c r="L290" i="1"/>
  <c r="K290" i="1"/>
  <c r="G290" i="1"/>
  <c r="L286" i="1"/>
  <c r="K286" i="1"/>
  <c r="G286" i="1"/>
  <c r="L284" i="1"/>
  <c r="K284" i="1"/>
  <c r="G284" i="1"/>
  <c r="L282" i="1"/>
  <c r="K282" i="1"/>
  <c r="G282" i="1"/>
  <c r="L281" i="1"/>
  <c r="K281" i="1"/>
  <c r="G281" i="1"/>
  <c r="L279" i="1"/>
  <c r="K279" i="1"/>
  <c r="G279" i="1"/>
  <c r="L278" i="1"/>
  <c r="K278" i="1"/>
  <c r="G278" i="1"/>
  <c r="L276" i="1"/>
  <c r="K276" i="1"/>
  <c r="G276" i="1"/>
  <c r="L275" i="1"/>
  <c r="K275" i="1"/>
  <c r="G275" i="1"/>
  <c r="L274" i="1"/>
  <c r="K274" i="1"/>
  <c r="G274" i="1"/>
  <c r="L273" i="1"/>
  <c r="K273" i="1"/>
  <c r="G273" i="1"/>
  <c r="L271" i="1"/>
  <c r="K271" i="1"/>
  <c r="G271" i="1"/>
  <c r="L270" i="1"/>
  <c r="K270" i="1"/>
  <c r="G270" i="1"/>
  <c r="L269" i="1"/>
  <c r="K269" i="1"/>
  <c r="G269" i="1"/>
  <c r="L267" i="1"/>
  <c r="K267" i="1"/>
  <c r="G267" i="1"/>
  <c r="L265" i="1"/>
  <c r="K265" i="1"/>
  <c r="G265" i="1"/>
  <c r="L264" i="1"/>
  <c r="K264" i="1"/>
  <c r="G264" i="1"/>
  <c r="L260" i="1"/>
  <c r="K260" i="1"/>
  <c r="G260" i="1"/>
  <c r="L258" i="1"/>
  <c r="K258" i="1"/>
  <c r="G258" i="1"/>
  <c r="L256" i="1"/>
  <c r="K256" i="1"/>
  <c r="G256" i="1"/>
  <c r="L255" i="1"/>
  <c r="K255" i="1"/>
  <c r="G255" i="1"/>
  <c r="L254" i="1"/>
  <c r="K254" i="1"/>
  <c r="G254" i="1"/>
  <c r="L252" i="1"/>
  <c r="K252" i="1"/>
  <c r="G252" i="1"/>
  <c r="L249" i="1"/>
  <c r="K249" i="1"/>
  <c r="G249" i="1"/>
  <c r="L248" i="1"/>
  <c r="K248" i="1"/>
  <c r="G248" i="1"/>
  <c r="L246" i="1"/>
  <c r="K246" i="1"/>
  <c r="G246" i="1"/>
  <c r="L245" i="1"/>
  <c r="K245" i="1"/>
  <c r="G245" i="1"/>
  <c r="L244" i="1"/>
  <c r="K244" i="1"/>
  <c r="G244" i="1"/>
  <c r="L243" i="1"/>
  <c r="K243" i="1"/>
  <c r="G243" i="1"/>
  <c r="L242" i="1"/>
  <c r="K242" i="1"/>
  <c r="G242" i="1"/>
  <c r="L238" i="1"/>
  <c r="K238" i="1"/>
  <c r="G238" i="1"/>
  <c r="L237" i="1"/>
  <c r="K237" i="1"/>
  <c r="G237" i="1"/>
  <c r="L235" i="1"/>
  <c r="K235" i="1"/>
  <c r="G235" i="1"/>
  <c r="L234" i="1"/>
  <c r="K234" i="1"/>
  <c r="G234" i="1"/>
  <c r="L233" i="1"/>
  <c r="K233" i="1"/>
  <c r="G233" i="1"/>
  <c r="L232" i="1"/>
  <c r="K232" i="1"/>
  <c r="G232" i="1"/>
  <c r="L228" i="1"/>
  <c r="K228" i="1"/>
  <c r="G228" i="1"/>
  <c r="L227" i="1"/>
  <c r="K227" i="1"/>
  <c r="G227" i="1"/>
  <c r="L224" i="1"/>
  <c r="K224" i="1"/>
  <c r="G224" i="1"/>
  <c r="L220" i="1"/>
  <c r="K220" i="1"/>
  <c r="G220" i="1"/>
  <c r="L219" i="1"/>
  <c r="K219" i="1"/>
  <c r="G219" i="1"/>
  <c r="L218" i="1"/>
  <c r="K218" i="1"/>
  <c r="G218" i="1"/>
  <c r="L217" i="1"/>
  <c r="K217" i="1"/>
  <c r="G217" i="1"/>
  <c r="L216" i="1"/>
  <c r="K216" i="1"/>
  <c r="G216" i="1"/>
  <c r="L215" i="1"/>
  <c r="K215" i="1"/>
  <c r="G215" i="1"/>
  <c r="L213" i="1"/>
  <c r="K213" i="1"/>
  <c r="G213" i="1"/>
  <c r="L212" i="1"/>
  <c r="K212" i="1"/>
  <c r="G212" i="1"/>
  <c r="L211" i="1"/>
  <c r="K211" i="1"/>
  <c r="G211" i="1"/>
  <c r="L210" i="1"/>
  <c r="K210" i="1"/>
  <c r="G210" i="1"/>
  <c r="L206" i="1"/>
  <c r="K206" i="1"/>
  <c r="G206" i="1"/>
  <c r="L205" i="1"/>
  <c r="K205" i="1"/>
  <c r="G205" i="1"/>
  <c r="L202" i="1"/>
  <c r="K202" i="1"/>
  <c r="G202" i="1"/>
  <c r="L201" i="1"/>
  <c r="K201" i="1"/>
  <c r="G201" i="1"/>
  <c r="L199" i="1"/>
  <c r="K199" i="1"/>
  <c r="G199" i="1"/>
  <c r="L198" i="1"/>
  <c r="K198" i="1"/>
  <c r="G198" i="1"/>
  <c r="L197" i="1"/>
  <c r="K197" i="1"/>
  <c r="G197" i="1"/>
  <c r="L196" i="1"/>
  <c r="K196" i="1"/>
  <c r="G196" i="1"/>
  <c r="L195" i="1"/>
  <c r="K195" i="1"/>
  <c r="G195" i="1"/>
  <c r="L193" i="1"/>
  <c r="K193" i="1"/>
  <c r="G193" i="1"/>
  <c r="L190" i="1"/>
  <c r="K190" i="1"/>
  <c r="G190" i="1"/>
  <c r="L189" i="1"/>
  <c r="K189" i="1"/>
  <c r="G189" i="1"/>
  <c r="L188" i="1"/>
  <c r="K188" i="1"/>
  <c r="G188" i="1"/>
  <c r="L187" i="1"/>
  <c r="K187" i="1"/>
  <c r="G187" i="1"/>
  <c r="L185" i="1"/>
  <c r="K185" i="1"/>
  <c r="G185" i="1"/>
  <c r="L184" i="1"/>
  <c r="K184" i="1"/>
  <c r="G184" i="1"/>
  <c r="L181" i="1"/>
  <c r="K181" i="1"/>
  <c r="G181" i="1"/>
  <c r="L180" i="1"/>
  <c r="K180" i="1"/>
  <c r="G180" i="1"/>
  <c r="L178" i="1"/>
  <c r="K178" i="1"/>
  <c r="G178" i="1"/>
  <c r="L177" i="1"/>
  <c r="K177" i="1"/>
  <c r="G177" i="1"/>
  <c r="L173" i="1"/>
  <c r="K173" i="1"/>
  <c r="G173" i="1"/>
  <c r="L172" i="1"/>
  <c r="K172" i="1"/>
  <c r="G172" i="1"/>
  <c r="L168" i="1"/>
  <c r="K168" i="1"/>
  <c r="G168" i="1"/>
  <c r="L167" i="1"/>
  <c r="K167" i="1"/>
  <c r="G167" i="1"/>
  <c r="L165" i="1"/>
  <c r="K165" i="1"/>
  <c r="G165" i="1"/>
  <c r="L162" i="1"/>
  <c r="K162" i="1"/>
  <c r="G162" i="1"/>
  <c r="L161" i="1"/>
  <c r="K161" i="1"/>
  <c r="G161" i="1"/>
  <c r="L160" i="1"/>
  <c r="K160" i="1"/>
  <c r="G160" i="1"/>
  <c r="L158" i="1"/>
  <c r="K158" i="1"/>
  <c r="G158" i="1"/>
  <c r="L157" i="1"/>
  <c r="K157" i="1"/>
  <c r="G157" i="1"/>
  <c r="L156" i="1"/>
  <c r="K156" i="1"/>
  <c r="G156" i="1"/>
  <c r="L155" i="1"/>
  <c r="K155" i="1"/>
  <c r="G155" i="1"/>
  <c r="L153" i="1"/>
  <c r="K153" i="1"/>
  <c r="G153" i="1"/>
  <c r="L152" i="1"/>
  <c r="K152" i="1"/>
  <c r="G152" i="1"/>
  <c r="L151" i="1"/>
  <c r="K151" i="1"/>
  <c r="G151" i="1"/>
  <c r="L150" i="1"/>
  <c r="K150" i="1"/>
  <c r="G150" i="1"/>
  <c r="L149" i="1"/>
  <c r="K149" i="1"/>
  <c r="G149" i="1"/>
  <c r="L148" i="1"/>
  <c r="K148" i="1"/>
  <c r="G148" i="1"/>
  <c r="L147" i="1"/>
  <c r="K147" i="1"/>
  <c r="G147" i="1"/>
  <c r="L146" i="1"/>
  <c r="K146" i="1"/>
  <c r="G146" i="1"/>
  <c r="L143" i="1"/>
  <c r="K143" i="1"/>
  <c r="G143" i="1"/>
  <c r="L139" i="1"/>
  <c r="K139" i="1"/>
  <c r="G139" i="1"/>
  <c r="L137" i="1"/>
  <c r="K137" i="1"/>
  <c r="G137" i="1"/>
  <c r="L136" i="1"/>
  <c r="K136" i="1"/>
  <c r="G136" i="1"/>
  <c r="L132" i="1"/>
  <c r="K132" i="1"/>
  <c r="G132" i="1"/>
  <c r="L131" i="1"/>
  <c r="K131" i="1"/>
  <c r="G131" i="1"/>
  <c r="L130" i="1"/>
  <c r="K130" i="1"/>
  <c r="G130" i="1"/>
  <c r="L129" i="1"/>
  <c r="K129" i="1"/>
  <c r="G129" i="1"/>
  <c r="L127" i="1"/>
  <c r="K127" i="1"/>
  <c r="G127" i="1"/>
  <c r="L126" i="1"/>
  <c r="K126" i="1"/>
  <c r="G126" i="1"/>
  <c r="L124" i="1"/>
  <c r="K124" i="1"/>
  <c r="G124" i="1"/>
  <c r="L122" i="1"/>
  <c r="K122" i="1"/>
  <c r="G122" i="1"/>
  <c r="L120" i="1"/>
  <c r="K120" i="1"/>
  <c r="G120" i="1"/>
  <c r="L118" i="1"/>
  <c r="K118" i="1"/>
  <c r="G118" i="1"/>
  <c r="L117" i="1"/>
  <c r="K117" i="1"/>
  <c r="G117" i="1"/>
  <c r="L116" i="1"/>
  <c r="K116" i="1"/>
  <c r="G116" i="1"/>
  <c r="L115" i="1"/>
  <c r="K115" i="1"/>
  <c r="G115" i="1"/>
  <c r="L113" i="1"/>
  <c r="K113" i="1"/>
  <c r="G113" i="1"/>
  <c r="L112" i="1"/>
  <c r="K112" i="1"/>
  <c r="G112" i="1"/>
  <c r="L111" i="1"/>
  <c r="K111" i="1"/>
  <c r="G111" i="1"/>
  <c r="L109" i="1"/>
  <c r="K109" i="1"/>
  <c r="G109" i="1"/>
  <c r="L107" i="1"/>
  <c r="K107" i="1"/>
  <c r="G107" i="1"/>
  <c r="L106" i="1"/>
  <c r="K106" i="1"/>
  <c r="G106" i="1"/>
  <c r="L105" i="1"/>
  <c r="K105" i="1"/>
  <c r="G105" i="1"/>
  <c r="L104" i="1"/>
  <c r="K104" i="1"/>
  <c r="G104" i="1"/>
  <c r="L103" i="1"/>
  <c r="K103" i="1"/>
  <c r="G103" i="1"/>
  <c r="L102" i="1"/>
  <c r="K102" i="1"/>
  <c r="G102" i="1"/>
  <c r="L101" i="1"/>
  <c r="K101" i="1"/>
  <c r="G101" i="1"/>
  <c r="L100" i="1"/>
  <c r="K100" i="1"/>
  <c r="G100" i="1"/>
  <c r="L99" i="1"/>
  <c r="K99" i="1"/>
  <c r="G99" i="1"/>
  <c r="L97" i="1"/>
  <c r="K97" i="1"/>
  <c r="G97" i="1"/>
  <c r="L96" i="1"/>
  <c r="K96" i="1"/>
  <c r="G96" i="1"/>
  <c r="L94" i="1"/>
  <c r="K94" i="1"/>
  <c r="G94" i="1"/>
  <c r="L92" i="1"/>
  <c r="K92" i="1"/>
  <c r="G92" i="1"/>
  <c r="L89" i="1"/>
  <c r="K89" i="1"/>
  <c r="G89" i="1"/>
  <c r="L88" i="1"/>
  <c r="K88" i="1"/>
  <c r="G88" i="1"/>
  <c r="L85" i="1"/>
  <c r="K85" i="1"/>
  <c r="G85" i="1"/>
  <c r="L81" i="1"/>
  <c r="K81" i="1"/>
  <c r="G81" i="1"/>
  <c r="L77" i="1"/>
  <c r="K77" i="1"/>
  <c r="G77" i="1"/>
  <c r="L76" i="1"/>
  <c r="K76" i="1"/>
  <c r="G76" i="1"/>
  <c r="L74" i="1"/>
  <c r="K74" i="1"/>
  <c r="G74" i="1"/>
  <c r="L73" i="1"/>
  <c r="K73" i="1"/>
  <c r="G73" i="1"/>
  <c r="L70" i="1"/>
  <c r="K70" i="1"/>
  <c r="G70" i="1"/>
  <c r="L66" i="1"/>
  <c r="K66" i="1"/>
  <c r="G66" i="1"/>
  <c r="L65" i="1"/>
  <c r="K65" i="1"/>
  <c r="G65" i="1"/>
  <c r="L64" i="1"/>
  <c r="K64" i="1"/>
  <c r="G64" i="1"/>
  <c r="L60" i="1"/>
  <c r="K60" i="1"/>
  <c r="G60" i="1"/>
  <c r="L56" i="1"/>
  <c r="K56" i="1"/>
  <c r="G56" i="1"/>
  <c r="L53" i="1"/>
  <c r="K53" i="1"/>
  <c r="G53" i="1"/>
  <c r="L50" i="1"/>
  <c r="K50" i="1"/>
  <c r="G50" i="1"/>
  <c r="L49" i="1"/>
  <c r="K49" i="1"/>
  <c r="G49" i="1"/>
  <c r="L44" i="1"/>
  <c r="K44" i="1"/>
  <c r="G44" i="1"/>
  <c r="L43" i="1"/>
  <c r="K43" i="1"/>
  <c r="G43" i="1"/>
  <c r="L42" i="1"/>
  <c r="K42" i="1"/>
  <c r="G42" i="1"/>
  <c r="L33" i="1"/>
  <c r="K33" i="1"/>
  <c r="G33" i="1"/>
  <c r="L32" i="1"/>
  <c r="K32" i="1"/>
  <c r="G32" i="1"/>
  <c r="L31" i="1"/>
  <c r="K31" i="1"/>
  <c r="G31" i="1"/>
  <c r="L29" i="1"/>
  <c r="K29" i="1"/>
  <c r="G29" i="1"/>
  <c r="L23" i="1"/>
  <c r="K23" i="1"/>
  <c r="G23" i="1"/>
  <c r="L22" i="1"/>
  <c r="K22" i="1"/>
  <c r="G22" i="1"/>
  <c r="L21" i="1"/>
  <c r="K21" i="1"/>
  <c r="G21" i="1"/>
  <c r="L12" i="1"/>
  <c r="K12" i="1"/>
  <c r="G12" i="1"/>
  <c r="L10" i="1"/>
  <c r="K10" i="1"/>
  <c r="G10" i="1"/>
  <c r="L850" i="1"/>
  <c r="K850" i="1"/>
  <c r="G850" i="1"/>
  <c r="L815" i="1"/>
  <c r="K815" i="1"/>
  <c r="G815" i="1"/>
  <c r="L384" i="1"/>
  <c r="K384" i="1"/>
  <c r="G384" i="1"/>
  <c r="L272" i="1"/>
  <c r="K272" i="1"/>
  <c r="G272" i="1"/>
  <c r="L15" i="1"/>
  <c r="K15" i="1"/>
  <c r="G15" i="1"/>
  <c r="L1864" i="1"/>
  <c r="K1864" i="1"/>
  <c r="L1854" i="1"/>
  <c r="K1854" i="1"/>
  <c r="L1841" i="1"/>
  <c r="K1841" i="1"/>
  <c r="L1822" i="1"/>
  <c r="K1822" i="1"/>
  <c r="L1814" i="1"/>
  <c r="K1814" i="1"/>
  <c r="L1798" i="1"/>
  <c r="K1798" i="1"/>
  <c r="L1795" i="1"/>
  <c r="K1795" i="1"/>
  <c r="L1775" i="1"/>
  <c r="K1775" i="1"/>
  <c r="L1774" i="1"/>
  <c r="K1774" i="1"/>
  <c r="L1750" i="1"/>
  <c r="K1750" i="1"/>
  <c r="L1748" i="1"/>
  <c r="K1748" i="1"/>
  <c r="L1747" i="1"/>
  <c r="K1747" i="1"/>
  <c r="L1745" i="1"/>
  <c r="K1745" i="1"/>
  <c r="L1744" i="1"/>
  <c r="K1744" i="1"/>
  <c r="L1722" i="1"/>
  <c r="K1722" i="1"/>
  <c r="L1700" i="1"/>
  <c r="K1700" i="1"/>
  <c r="L1698" i="1"/>
  <c r="K1698" i="1"/>
  <c r="L1694" i="1"/>
  <c r="K1694" i="1"/>
  <c r="L1690" i="1"/>
  <c r="K1690" i="1"/>
  <c r="L1687" i="1"/>
  <c r="K1687" i="1"/>
  <c r="L1686" i="1"/>
  <c r="K1686" i="1"/>
  <c r="L1664" i="1"/>
  <c r="K1664" i="1"/>
  <c r="L1659" i="1"/>
  <c r="K1659" i="1"/>
  <c r="L1654" i="1"/>
  <c r="K1654" i="1"/>
  <c r="L1646" i="1"/>
  <c r="K1646" i="1"/>
  <c r="L1629" i="1"/>
  <c r="K1629" i="1"/>
  <c r="L1627" i="1"/>
  <c r="K1627" i="1"/>
  <c r="L1599" i="1"/>
  <c r="K1599" i="1"/>
  <c r="L1593" i="1"/>
  <c r="K1593" i="1"/>
  <c r="L1581" i="1"/>
  <c r="K1581" i="1"/>
  <c r="L1573" i="1"/>
  <c r="K1573" i="1"/>
  <c r="L1566" i="1"/>
  <c r="K1566" i="1"/>
  <c r="L1544" i="1"/>
  <c r="K1544" i="1"/>
  <c r="L1530" i="1"/>
  <c r="K1530" i="1"/>
  <c r="L1520" i="1"/>
  <c r="K1520" i="1"/>
  <c r="L1518" i="1"/>
  <c r="K1518" i="1"/>
  <c r="L1512" i="1"/>
  <c r="K1512" i="1"/>
  <c r="L1509" i="1"/>
  <c r="K1509" i="1"/>
  <c r="L1463" i="1"/>
  <c r="K1463" i="1"/>
  <c r="L1461" i="1"/>
  <c r="K1461" i="1"/>
  <c r="L1448" i="1"/>
  <c r="K1448" i="1"/>
  <c r="L1444" i="1"/>
  <c r="K1444" i="1"/>
  <c r="L1442" i="1"/>
  <c r="K1442" i="1"/>
  <c r="L1361" i="1"/>
  <c r="K1361" i="1"/>
  <c r="L1345" i="1"/>
  <c r="K1345" i="1"/>
  <c r="L1335" i="1"/>
  <c r="K1335" i="1"/>
  <c r="L1322" i="1"/>
  <c r="K1322" i="1"/>
  <c r="L1321" i="1"/>
  <c r="K1321" i="1"/>
  <c r="L1313" i="1"/>
  <c r="K1313" i="1"/>
  <c r="L1305" i="1"/>
  <c r="K1305" i="1"/>
  <c r="L1235" i="1"/>
  <c r="K1235" i="1"/>
  <c r="L1230" i="1"/>
  <c r="K1230" i="1"/>
  <c r="L1229" i="1"/>
  <c r="K1229" i="1"/>
  <c r="L1224" i="1"/>
  <c r="K1224" i="1"/>
  <c r="L1221" i="1"/>
  <c r="K1221" i="1"/>
  <c r="L1219" i="1"/>
  <c r="K1219" i="1"/>
  <c r="L1218" i="1"/>
  <c r="K1218" i="1"/>
  <c r="L1211" i="1"/>
  <c r="K1211" i="1"/>
  <c r="L1210" i="1"/>
  <c r="K1210" i="1"/>
  <c r="L1184" i="1"/>
  <c r="K1184" i="1"/>
  <c r="L1183" i="1"/>
  <c r="K1183" i="1"/>
  <c r="L1178" i="1"/>
  <c r="K1178" i="1"/>
  <c r="G1178" i="1"/>
  <c r="L1159" i="1"/>
  <c r="K1159" i="1"/>
  <c r="L1154" i="1"/>
  <c r="K1154" i="1"/>
  <c r="L1153" i="1"/>
  <c r="K1153" i="1"/>
  <c r="L1149" i="1"/>
  <c r="K1149" i="1"/>
  <c r="L1143" i="1"/>
  <c r="K1143" i="1"/>
  <c r="G1143" i="1"/>
  <c r="L1135" i="1"/>
  <c r="K1135" i="1"/>
  <c r="L1132" i="1"/>
  <c r="K1132" i="1"/>
  <c r="L1128" i="1"/>
  <c r="K1128" i="1"/>
  <c r="L1127" i="1"/>
  <c r="K1127" i="1"/>
  <c r="L1120" i="1"/>
  <c r="K1120" i="1"/>
  <c r="L1112" i="1"/>
  <c r="K1112" i="1"/>
  <c r="L1107" i="1"/>
  <c r="K1107" i="1"/>
  <c r="G1107" i="1"/>
  <c r="L1101" i="1"/>
  <c r="K1101" i="1"/>
  <c r="L1099" i="1"/>
  <c r="K1099" i="1"/>
  <c r="L1097" i="1"/>
  <c r="K1097" i="1"/>
  <c r="L1096" i="1"/>
  <c r="K1096" i="1"/>
  <c r="L1094" i="1"/>
  <c r="K1094" i="1"/>
  <c r="L1090" i="1"/>
  <c r="K1090" i="1"/>
  <c r="L1086" i="1"/>
  <c r="K1086" i="1"/>
  <c r="G1086" i="1"/>
  <c r="L1084" i="1"/>
  <c r="K1084" i="1"/>
  <c r="L1083" i="1"/>
  <c r="K1083" i="1"/>
  <c r="L1082" i="1"/>
  <c r="K1082" i="1"/>
  <c r="L1081" i="1"/>
  <c r="K1081" i="1"/>
  <c r="L1078" i="1"/>
  <c r="K1078" i="1"/>
  <c r="L1077" i="1"/>
  <c r="K1077" i="1"/>
  <c r="L1073" i="1"/>
  <c r="K1073" i="1"/>
  <c r="L1072" i="1"/>
  <c r="K1072" i="1"/>
  <c r="L1067" i="1"/>
  <c r="K1067" i="1"/>
  <c r="L1066" i="1"/>
  <c r="K1066" i="1"/>
  <c r="L1065" i="1"/>
  <c r="K1065" i="1"/>
  <c r="L1063" i="1"/>
  <c r="K1063" i="1"/>
  <c r="L1059" i="1"/>
  <c r="K1059" i="1"/>
  <c r="L1056" i="1"/>
  <c r="K1056" i="1"/>
  <c r="L1053" i="1"/>
  <c r="K1053" i="1"/>
  <c r="L1043" i="1"/>
  <c r="K1043" i="1"/>
  <c r="L1036" i="1"/>
  <c r="K1036" i="1"/>
  <c r="L918" i="1"/>
  <c r="K918" i="1"/>
  <c r="L905" i="1"/>
  <c r="K905" i="1"/>
  <c r="L903" i="1"/>
  <c r="K903" i="1"/>
  <c r="L896" i="1"/>
  <c r="K896" i="1"/>
  <c r="L833" i="1"/>
  <c r="K833" i="1"/>
  <c r="L810" i="1"/>
  <c r="K810" i="1"/>
  <c r="L791" i="1"/>
  <c r="K791" i="1"/>
  <c r="L746" i="1"/>
  <c r="K746" i="1"/>
  <c r="L739" i="1"/>
  <c r="K739" i="1"/>
  <c r="L738" i="1"/>
  <c r="K738" i="1"/>
  <c r="L737" i="1"/>
  <c r="K737" i="1"/>
  <c r="L569" i="1"/>
  <c r="K569" i="1"/>
  <c r="L568" i="1"/>
  <c r="K568" i="1"/>
  <c r="L550" i="1"/>
  <c r="K550" i="1"/>
  <c r="L535" i="1"/>
  <c r="K535" i="1"/>
  <c r="L529" i="1"/>
  <c r="K529" i="1"/>
  <c r="L526" i="1"/>
  <c r="K526" i="1"/>
  <c r="L511" i="1"/>
  <c r="K511" i="1"/>
  <c r="L510" i="1"/>
  <c r="K510" i="1"/>
  <c r="L500" i="1"/>
  <c r="K500" i="1"/>
  <c r="L496" i="1"/>
  <c r="K496" i="1"/>
  <c r="L491" i="1"/>
  <c r="K491" i="1"/>
  <c r="L490" i="1"/>
  <c r="K490" i="1"/>
  <c r="L483" i="1"/>
  <c r="K483" i="1"/>
  <c r="L472" i="1"/>
  <c r="K472" i="1"/>
  <c r="L463" i="1"/>
  <c r="K463" i="1"/>
  <c r="L458" i="1"/>
  <c r="K458" i="1"/>
  <c r="L449" i="1"/>
  <c r="K449" i="1"/>
  <c r="L432" i="1"/>
  <c r="K432" i="1"/>
  <c r="L418" i="1"/>
  <c r="K418" i="1"/>
  <c r="L408" i="1"/>
  <c r="K408" i="1"/>
  <c r="L386" i="1"/>
  <c r="K386" i="1"/>
  <c r="L379" i="1"/>
  <c r="K379" i="1"/>
  <c r="L365" i="1"/>
  <c r="K365" i="1"/>
  <c r="L358" i="1"/>
  <c r="K358" i="1"/>
  <c r="G358" i="1"/>
  <c r="L346" i="1"/>
  <c r="K346" i="1"/>
  <c r="G346" i="1"/>
  <c r="L326" i="1"/>
  <c r="K326" i="1"/>
  <c r="L312" i="1"/>
  <c r="K312" i="1"/>
  <c r="L292" i="1"/>
  <c r="K292" i="1"/>
  <c r="L263" i="1"/>
  <c r="K263" i="1"/>
  <c r="L261" i="1"/>
  <c r="K261" i="1"/>
  <c r="L257" i="1"/>
  <c r="K257" i="1"/>
  <c r="L236" i="1"/>
  <c r="K236" i="1"/>
  <c r="L230" i="1"/>
  <c r="K230" i="1"/>
  <c r="L208" i="1"/>
  <c r="K208" i="1"/>
  <c r="L183" i="1"/>
  <c r="K183" i="1"/>
  <c r="L163" i="1"/>
  <c r="K163" i="1"/>
  <c r="L138" i="1"/>
  <c r="K138" i="1"/>
  <c r="L135" i="1"/>
  <c r="K135" i="1"/>
  <c r="L93" i="1"/>
  <c r="K93" i="1"/>
  <c r="G93" i="1"/>
  <c r="L87" i="1"/>
  <c r="K87" i="1"/>
  <c r="L83" i="1"/>
  <c r="K83" i="1"/>
  <c r="L62" i="1"/>
  <c r="K62" i="1"/>
  <c r="L57" i="1"/>
  <c r="K57" i="1"/>
  <c r="L52" i="1"/>
  <c r="K52" i="1"/>
  <c r="L39" i="1"/>
  <c r="K39" i="1"/>
  <c r="L1279" i="1"/>
  <c r="K1279" i="1"/>
  <c r="G1279" i="1"/>
  <c r="L1843" i="1"/>
  <c r="K1843" i="1"/>
  <c r="G1843" i="1"/>
  <c r="L1804" i="1"/>
  <c r="K1804" i="1"/>
  <c r="G1804" i="1"/>
  <c r="L1733" i="1"/>
  <c r="K1733" i="1"/>
  <c r="G1733" i="1"/>
  <c r="L1425" i="1"/>
  <c r="K1425" i="1"/>
  <c r="G1425" i="1"/>
  <c r="L1106" i="1"/>
  <c r="K1106" i="1"/>
  <c r="L936" i="1"/>
  <c r="K936" i="1"/>
  <c r="G936" i="1"/>
  <c r="L907" i="1"/>
  <c r="K907" i="1"/>
  <c r="L866" i="1"/>
  <c r="K866" i="1"/>
  <c r="G866" i="1"/>
  <c r="L865" i="1"/>
  <c r="K865" i="1"/>
  <c r="G865" i="1"/>
  <c r="L802" i="1"/>
  <c r="K802" i="1"/>
  <c r="G802" i="1"/>
  <c r="L743" i="1"/>
  <c r="K743" i="1"/>
  <c r="G743" i="1"/>
  <c r="L706" i="1"/>
  <c r="K706" i="1"/>
  <c r="G706" i="1"/>
  <c r="L665" i="1"/>
  <c r="K665" i="1"/>
  <c r="G665" i="1"/>
  <c r="L662" i="1"/>
  <c r="K662" i="1"/>
  <c r="G662" i="1"/>
  <c r="L503" i="1"/>
  <c r="K503" i="1"/>
  <c r="G503" i="1"/>
  <c r="L407" i="1"/>
  <c r="K407" i="1"/>
  <c r="G407" i="1"/>
  <c r="L121" i="1"/>
  <c r="K121" i="1"/>
  <c r="G121" i="1"/>
  <c r="L119" i="1"/>
  <c r="K119" i="1"/>
  <c r="G119" i="1"/>
  <c r="L79" i="1"/>
  <c r="K79" i="1"/>
  <c r="G79" i="1"/>
  <c r="L1454" i="1"/>
  <c r="K1454" i="1"/>
  <c r="G1454" i="1"/>
  <c r="L133" i="1"/>
  <c r="K133" i="1"/>
  <c r="G133" i="1"/>
  <c r="L1635" i="1"/>
  <c r="K1635" i="1"/>
  <c r="G1635" i="1"/>
  <c r="L640" i="1"/>
  <c r="K640" i="1"/>
  <c r="G640" i="1"/>
  <c r="L225" i="1"/>
  <c r="K225" i="1"/>
  <c r="G225" i="1"/>
  <c r="L1725" i="1"/>
  <c r="K1725" i="1"/>
  <c r="L946" i="1"/>
  <c r="K946" i="1"/>
  <c r="G946" i="1"/>
  <c r="L171" i="1"/>
  <c r="K171" i="1"/>
  <c r="G171" i="1"/>
  <c r="L24" i="1"/>
  <c r="K24" i="1"/>
  <c r="G24" i="1"/>
  <c r="L1355" i="1"/>
  <c r="K1355" i="1"/>
  <c r="G1355" i="1"/>
  <c r="L363" i="1"/>
  <c r="K363" i="1"/>
  <c r="L1291" i="1"/>
  <c r="K1291" i="1"/>
  <c r="G1291" i="1"/>
  <c r="L1259" i="1"/>
  <c r="K1259" i="1"/>
  <c r="G1259" i="1"/>
  <c r="L996" i="1"/>
  <c r="K996" i="1"/>
  <c r="L747" i="1"/>
  <c r="K747" i="1"/>
  <c r="G747" i="1"/>
  <c r="L607" i="1"/>
  <c r="K607" i="1"/>
  <c r="G607" i="1"/>
  <c r="L1858" i="1"/>
  <c r="K1858" i="1"/>
  <c r="L1636" i="1"/>
  <c r="K1636" i="1"/>
  <c r="L1306" i="1"/>
  <c r="K1306" i="1"/>
  <c r="L1116" i="1"/>
  <c r="K1116" i="1"/>
  <c r="L1113" i="1"/>
  <c r="K1113" i="1"/>
  <c r="L1080" i="1"/>
  <c r="K1080" i="1"/>
  <c r="L1034" i="1"/>
  <c r="K1034" i="1"/>
  <c r="L851" i="1"/>
  <c r="K851" i="1"/>
  <c r="G851" i="1"/>
  <c r="L788" i="1"/>
  <c r="K788" i="1"/>
  <c r="L504" i="1"/>
  <c r="K504" i="1"/>
  <c r="L1883" i="1"/>
  <c r="K1883" i="1"/>
  <c r="G1883" i="1"/>
  <c r="L1832" i="1"/>
  <c r="K1832" i="1"/>
  <c r="G1832" i="1"/>
  <c r="L1449" i="1"/>
  <c r="K1449" i="1"/>
  <c r="L1432" i="1"/>
  <c r="K1432" i="1"/>
  <c r="L1362" i="1"/>
  <c r="K1362" i="1"/>
  <c r="G1362" i="1"/>
  <c r="L1298" i="1"/>
  <c r="K1298" i="1"/>
  <c r="G1298" i="1"/>
  <c r="L1137" i="1"/>
  <c r="K1137" i="1"/>
  <c r="G1137" i="1"/>
  <c r="L1095" i="1"/>
  <c r="K1095" i="1"/>
  <c r="L1041" i="1"/>
  <c r="K1041" i="1"/>
  <c r="L1040" i="1"/>
  <c r="K1040" i="1"/>
  <c r="L999" i="1"/>
  <c r="K999" i="1"/>
  <c r="L875" i="1"/>
  <c r="K875" i="1"/>
  <c r="G875" i="1"/>
  <c r="L853" i="1"/>
  <c r="K853" i="1"/>
  <c r="L795" i="1"/>
  <c r="K795" i="1"/>
  <c r="L718" i="1"/>
  <c r="K718" i="1"/>
  <c r="G718" i="1"/>
  <c r="L482" i="1"/>
  <c r="K482" i="1"/>
  <c r="L390" i="1"/>
  <c r="K390" i="1"/>
  <c r="G390" i="1"/>
  <c r="L75" i="1"/>
  <c r="K75" i="1"/>
  <c r="G75" i="1"/>
  <c r="L25" i="1"/>
  <c r="K25" i="1"/>
  <c r="G25" i="1"/>
  <c r="L452" i="1"/>
  <c r="K452" i="1"/>
  <c r="G452" i="1"/>
  <c r="L915" i="1"/>
  <c r="K915" i="1"/>
  <c r="L1632" i="1"/>
  <c r="K1632" i="1"/>
  <c r="G1632" i="1"/>
  <c r="L1806" i="1"/>
  <c r="K1806" i="1"/>
  <c r="G1806" i="1"/>
  <c r="L1759" i="1"/>
  <c r="K1759" i="1"/>
  <c r="G1759" i="1"/>
  <c r="L1758" i="1"/>
  <c r="K1758" i="1"/>
  <c r="G1758" i="1"/>
  <c r="L1240" i="1"/>
  <c r="K1240" i="1"/>
  <c r="G1240" i="1"/>
  <c r="L1204" i="1"/>
  <c r="K1204" i="1"/>
  <c r="G1204" i="1"/>
  <c r="L1163" i="1"/>
  <c r="K1163" i="1"/>
  <c r="G1163" i="1"/>
  <c r="L1011" i="1"/>
  <c r="K1011" i="1"/>
  <c r="G1011" i="1"/>
  <c r="L1003" i="1"/>
  <c r="K1003" i="1"/>
  <c r="L921" i="1"/>
  <c r="K921" i="1"/>
  <c r="G921" i="1"/>
  <c r="L897" i="1"/>
  <c r="K897" i="1"/>
  <c r="G897" i="1"/>
  <c r="L765" i="1"/>
  <c r="K765" i="1"/>
  <c r="G765" i="1"/>
  <c r="L266" i="1"/>
  <c r="K266" i="1"/>
  <c r="G266" i="1"/>
  <c r="L214" i="1"/>
  <c r="K214" i="1"/>
  <c r="G214" i="1"/>
  <c r="L1511" i="1"/>
  <c r="K1511" i="1"/>
  <c r="L1388" i="1"/>
  <c r="K1388" i="1"/>
  <c r="L1309" i="1"/>
  <c r="K1309" i="1"/>
  <c r="G1309" i="1"/>
  <c r="L1187" i="1"/>
  <c r="K1187" i="1"/>
  <c r="G1187" i="1"/>
  <c r="L919" i="1"/>
  <c r="K919" i="1"/>
  <c r="G919" i="1"/>
  <c r="L880" i="1"/>
  <c r="K880" i="1"/>
  <c r="G880" i="1"/>
  <c r="L871" i="1"/>
  <c r="K871" i="1"/>
  <c r="G871" i="1"/>
  <c r="L756" i="1"/>
  <c r="K756" i="1"/>
  <c r="G756" i="1"/>
  <c r="L661" i="1"/>
  <c r="K661" i="1"/>
  <c r="G661" i="1"/>
  <c r="L294" i="1"/>
  <c r="K294" i="1"/>
  <c r="G294" i="1"/>
  <c r="L84" i="1"/>
  <c r="K84" i="1"/>
  <c r="G84" i="1"/>
  <c r="L1808" i="1"/>
  <c r="K1808" i="1"/>
  <c r="G1808" i="1"/>
  <c r="L1685" i="1"/>
  <c r="K1685" i="1"/>
  <c r="G1685" i="1"/>
  <c r="L725" i="1"/>
  <c r="K725" i="1"/>
  <c r="G725" i="1"/>
  <c r="L588" i="1"/>
  <c r="K588" i="1"/>
  <c r="G588" i="1"/>
  <c r="L530" i="1"/>
  <c r="K530" i="1"/>
  <c r="G530" i="1"/>
  <c r="L415" i="1"/>
  <c r="K415" i="1"/>
  <c r="G415" i="1"/>
  <c r="L393" i="1"/>
  <c r="K393" i="1"/>
  <c r="G393" i="1"/>
  <c r="L285" i="1"/>
  <c r="K285" i="1"/>
  <c r="G285" i="1"/>
  <c r="L37" i="1"/>
  <c r="K37" i="1"/>
  <c r="G37" i="1"/>
  <c r="L1471" i="1"/>
  <c r="K1471" i="1"/>
  <c r="G1471" i="1"/>
  <c r="L823" i="1"/>
  <c r="K823" i="1"/>
  <c r="L454" i="1"/>
  <c r="K454" i="1"/>
  <c r="G454" i="1"/>
  <c r="L428" i="1"/>
  <c r="K428" i="1"/>
  <c r="G428" i="1"/>
  <c r="L422" i="1"/>
  <c r="K422" i="1"/>
  <c r="G422" i="1"/>
  <c r="L410" i="1"/>
  <c r="K410" i="1"/>
  <c r="G410" i="1"/>
  <c r="L1144" i="1"/>
  <c r="K1144" i="1"/>
  <c r="L466" i="1"/>
  <c r="K466" i="1"/>
  <c r="G466" i="1"/>
  <c r="L1206" i="1"/>
  <c r="K1206" i="1"/>
  <c r="G1206" i="1"/>
  <c r="L1164" i="1"/>
  <c r="K1164" i="1"/>
  <c r="G1164" i="1"/>
  <c r="L868" i="1"/>
  <c r="K868" i="1"/>
  <c r="G868" i="1"/>
  <c r="L1735" i="1"/>
  <c r="K1735" i="1"/>
  <c r="L1653" i="1"/>
  <c r="K1653" i="1"/>
  <c r="L1565" i="1"/>
  <c r="K1565" i="1"/>
  <c r="L1108" i="1"/>
  <c r="K1108" i="1"/>
  <c r="L1088" i="1"/>
  <c r="K1088" i="1"/>
  <c r="L838" i="1"/>
  <c r="K838" i="1"/>
  <c r="L824" i="1"/>
  <c r="K824" i="1"/>
  <c r="L378" i="1"/>
  <c r="K378" i="1"/>
  <c r="L241" i="1"/>
  <c r="K241" i="1"/>
  <c r="L16" i="1"/>
  <c r="K16" i="1"/>
  <c r="G16" i="1"/>
  <c r="L1170" i="1"/>
  <c r="K1170" i="1"/>
  <c r="L1158" i="1"/>
  <c r="K1158" i="1"/>
  <c r="G1158" i="1"/>
  <c r="L1045" i="1"/>
  <c r="K1045" i="1"/>
  <c r="G1045" i="1"/>
  <c r="L908" i="1"/>
  <c r="K908" i="1"/>
  <c r="L250" i="1"/>
  <c r="K250" i="1"/>
  <c r="G250" i="1"/>
  <c r="L40" i="1"/>
  <c r="K40" i="1"/>
  <c r="G40" i="1"/>
  <c r="L1615" i="1"/>
  <c r="K1615" i="1"/>
  <c r="G1615" i="1"/>
  <c r="L1610" i="1"/>
  <c r="K1610" i="1"/>
  <c r="G1610" i="1"/>
  <c r="L1545" i="1"/>
  <c r="K1545" i="1"/>
  <c r="L1270" i="1"/>
  <c r="K1270" i="1"/>
  <c r="G1270" i="1"/>
  <c r="L1115" i="1"/>
  <c r="K1115" i="1"/>
  <c r="L926" i="1"/>
  <c r="K926" i="1"/>
  <c r="G926" i="1"/>
  <c r="L889" i="1"/>
  <c r="K889" i="1"/>
  <c r="G889" i="1"/>
  <c r="L763" i="1"/>
  <c r="K763" i="1"/>
  <c r="G763" i="1"/>
  <c r="L671" i="1"/>
  <c r="K671" i="1"/>
  <c r="L329" i="1"/>
  <c r="K329" i="1"/>
  <c r="G329" i="1"/>
  <c r="L277" i="1"/>
  <c r="K277" i="1"/>
  <c r="L1540" i="1"/>
  <c r="K1540" i="1"/>
  <c r="G1540" i="1"/>
  <c r="L1001" i="1"/>
  <c r="K1001" i="1"/>
  <c r="G1001" i="1"/>
  <c r="L554" i="1"/>
  <c r="K554" i="1"/>
  <c r="L86" i="1"/>
  <c r="K86" i="1"/>
  <c r="G86" i="1"/>
  <c r="L1776" i="1"/>
  <c r="K1776" i="1"/>
  <c r="L1611" i="1"/>
  <c r="K1611" i="1"/>
  <c r="G1611" i="1"/>
  <c r="L1558" i="1"/>
  <c r="K1558" i="1"/>
  <c r="G1558" i="1"/>
  <c r="L1513" i="1"/>
  <c r="K1513" i="1"/>
  <c r="G1513" i="1"/>
  <c r="L1323" i="1"/>
  <c r="K1323" i="1"/>
  <c r="G1323" i="1"/>
  <c r="L1276" i="1"/>
  <c r="K1276" i="1"/>
  <c r="G1276" i="1"/>
  <c r="L1272" i="1"/>
  <c r="K1272" i="1"/>
  <c r="G1272" i="1"/>
  <c r="L1209" i="1"/>
  <c r="K1209" i="1"/>
  <c r="G1209" i="1"/>
  <c r="L1168" i="1"/>
  <c r="K1168" i="1"/>
  <c r="L1152" i="1"/>
  <c r="K1152" i="1"/>
  <c r="G1152" i="1"/>
  <c r="L1133" i="1"/>
  <c r="K1133" i="1"/>
  <c r="L1085" i="1"/>
  <c r="K1085" i="1"/>
  <c r="G1085" i="1"/>
  <c r="L1031" i="1"/>
  <c r="K1031" i="1"/>
  <c r="G1031" i="1"/>
  <c r="L1015" i="1"/>
  <c r="K1015" i="1"/>
  <c r="L1009" i="1"/>
  <c r="K1009" i="1"/>
  <c r="G1009" i="1"/>
  <c r="L1007" i="1"/>
  <c r="K1007" i="1"/>
  <c r="L925" i="1"/>
  <c r="K925" i="1"/>
  <c r="G925" i="1"/>
  <c r="L874" i="1"/>
  <c r="K874" i="1"/>
  <c r="L847" i="1"/>
  <c r="K847" i="1"/>
  <c r="G847" i="1"/>
  <c r="L774" i="1"/>
  <c r="K774" i="1"/>
  <c r="L729" i="1"/>
  <c r="K729" i="1"/>
  <c r="G729" i="1"/>
  <c r="L714" i="1"/>
  <c r="K714" i="1"/>
  <c r="L660" i="1"/>
  <c r="K660" i="1"/>
  <c r="L653" i="1"/>
  <c r="K653" i="1"/>
  <c r="G653" i="1"/>
  <c r="L650" i="1"/>
  <c r="K650" i="1"/>
  <c r="L537" i="1"/>
  <c r="K537" i="1"/>
  <c r="L134" i="1"/>
  <c r="K134" i="1"/>
  <c r="G134" i="1"/>
  <c r="L17" i="1"/>
  <c r="K17" i="1"/>
  <c r="L11" i="1"/>
  <c r="K11" i="1"/>
  <c r="G11" i="1"/>
  <c r="L1884" i="1"/>
  <c r="K1884" i="1"/>
  <c r="G1884" i="1"/>
  <c r="L1657" i="1"/>
  <c r="K1657" i="1"/>
  <c r="L1524" i="1"/>
  <c r="K1524" i="1"/>
  <c r="G1524" i="1"/>
  <c r="L1213" i="1"/>
  <c r="K1213" i="1"/>
  <c r="G1213" i="1"/>
  <c r="L1087" i="1"/>
  <c r="K1087" i="1"/>
  <c r="L859" i="1"/>
  <c r="K859" i="1"/>
  <c r="G859" i="1"/>
  <c r="L493" i="1"/>
  <c r="K493" i="1"/>
  <c r="G493" i="1"/>
  <c r="L481" i="1"/>
  <c r="K481" i="1"/>
  <c r="G481" i="1"/>
  <c r="L1098" i="1"/>
  <c r="K1098" i="1"/>
  <c r="G1098" i="1"/>
  <c r="L941" i="1"/>
  <c r="K941" i="1"/>
  <c r="L750" i="1"/>
  <c r="K750" i="1"/>
  <c r="L1844" i="1"/>
  <c r="K1844" i="1"/>
  <c r="L1649" i="1"/>
  <c r="K1649" i="1"/>
  <c r="L1648" i="1"/>
  <c r="K1648" i="1"/>
  <c r="L1604" i="1"/>
  <c r="K1604" i="1"/>
  <c r="L1433" i="1"/>
  <c r="K1433" i="1"/>
  <c r="L1308" i="1"/>
  <c r="K1308" i="1"/>
  <c r="L1227" i="1"/>
  <c r="K1227" i="1"/>
  <c r="G1227" i="1"/>
  <c r="L1021" i="1"/>
  <c r="K1021" i="1"/>
  <c r="L984" i="1"/>
  <c r="K984" i="1"/>
  <c r="L956" i="1"/>
  <c r="K956" i="1"/>
  <c r="L945" i="1"/>
  <c r="K945" i="1"/>
  <c r="L944" i="1"/>
  <c r="K944" i="1"/>
  <c r="G944" i="1"/>
  <c r="L712" i="1"/>
  <c r="K712" i="1"/>
  <c r="L565" i="1"/>
  <c r="K565" i="1"/>
  <c r="L532" i="1"/>
  <c r="K532" i="1"/>
  <c r="G532" i="1"/>
  <c r="L1782" i="1"/>
  <c r="K1782" i="1"/>
  <c r="L1574" i="1"/>
  <c r="K1574" i="1"/>
  <c r="L1523" i="1"/>
  <c r="K1523" i="1"/>
  <c r="L1521" i="1"/>
  <c r="K1521" i="1"/>
  <c r="L1510" i="1"/>
  <c r="K1510" i="1"/>
  <c r="L1343" i="1"/>
  <c r="K1343" i="1"/>
  <c r="L1324" i="1"/>
  <c r="K1324" i="1"/>
  <c r="L1304" i="1"/>
  <c r="K1304" i="1"/>
  <c r="L1289" i="1"/>
  <c r="K1289" i="1"/>
  <c r="L1286" i="1"/>
  <c r="K1286" i="1"/>
  <c r="L1217" i="1"/>
  <c r="K1217" i="1"/>
  <c r="L1214" i="1"/>
  <c r="K1214" i="1"/>
  <c r="L1175" i="1"/>
  <c r="K1175" i="1"/>
  <c r="L1076" i="1"/>
  <c r="K1076" i="1"/>
  <c r="L940" i="1"/>
  <c r="K940" i="1"/>
  <c r="L939" i="1"/>
  <c r="K939" i="1"/>
  <c r="L870" i="1"/>
  <c r="K870" i="1"/>
  <c r="L820" i="1"/>
  <c r="K820" i="1"/>
  <c r="L561" i="1"/>
  <c r="K561" i="1"/>
  <c r="L525" i="1"/>
  <c r="K525" i="1"/>
  <c r="L310" i="1"/>
  <c r="K310" i="1"/>
  <c r="L71" i="1"/>
  <c r="K71" i="1"/>
  <c r="L54" i="1"/>
  <c r="K54" i="1"/>
  <c r="L1443" i="1"/>
  <c r="K1443" i="1"/>
  <c r="G1443" i="1"/>
  <c r="L1267" i="1"/>
  <c r="K1267" i="1"/>
  <c r="G1267" i="1"/>
  <c r="L477" i="1"/>
  <c r="K477" i="1"/>
  <c r="G477" i="1"/>
  <c r="L1547" i="1"/>
  <c r="K1547" i="1"/>
  <c r="L1134" i="1"/>
  <c r="K1134" i="1"/>
  <c r="G1134" i="1"/>
  <c r="L1238" i="1"/>
  <c r="K1238" i="1"/>
  <c r="L1668" i="1"/>
  <c r="K1668" i="1"/>
  <c r="G1668" i="1"/>
  <c r="L1546" i="1"/>
  <c r="K1546" i="1"/>
  <c r="G1546" i="1"/>
  <c r="L1543" i="1"/>
  <c r="K1543" i="1"/>
  <c r="G1543" i="1"/>
  <c r="L1141" i="1"/>
  <c r="K1141" i="1"/>
  <c r="G1141" i="1"/>
  <c r="L881" i="1"/>
  <c r="K881" i="1"/>
  <c r="G881" i="1"/>
  <c r="L331" i="1"/>
  <c r="K331" i="1"/>
  <c r="G331" i="1"/>
  <c r="L317" i="1"/>
  <c r="K317" i="1"/>
  <c r="L159" i="1"/>
  <c r="K159" i="1"/>
  <c r="G159" i="1"/>
  <c r="L154" i="1"/>
  <c r="K154" i="1"/>
  <c r="G154" i="1"/>
  <c r="L110" i="1"/>
  <c r="K110" i="1"/>
  <c r="G110" i="1"/>
  <c r="L1598" i="1"/>
  <c r="K1598" i="1"/>
  <c r="L1742" i="1"/>
  <c r="K1742" i="1"/>
  <c r="G1742" i="1"/>
  <c r="L1418" i="1"/>
  <c r="K1418" i="1"/>
  <c r="L1255" i="1"/>
  <c r="K1255" i="1"/>
  <c r="L1253" i="1"/>
  <c r="K1253" i="1"/>
  <c r="G1253" i="1"/>
  <c r="L1239" i="1"/>
  <c r="K1239" i="1"/>
  <c r="L983" i="1"/>
  <c r="K983" i="1"/>
  <c r="L970" i="1"/>
  <c r="K970" i="1"/>
  <c r="G970" i="1"/>
  <c r="L705" i="1"/>
  <c r="K705" i="1"/>
  <c r="G705" i="1"/>
  <c r="L1517" i="1"/>
  <c r="K1517" i="1"/>
  <c r="G1517" i="1"/>
  <c r="L1563" i="1"/>
  <c r="K1563" i="1"/>
  <c r="G1563" i="1"/>
  <c r="L1199" i="1"/>
  <c r="K1199" i="1"/>
  <c r="G1199" i="1"/>
  <c r="L890" i="1"/>
  <c r="K890" i="1"/>
  <c r="G890" i="1"/>
  <c r="L1465" i="1"/>
  <c r="K1465" i="1"/>
  <c r="G1465" i="1"/>
  <c r="L1284" i="1"/>
  <c r="K1284" i="1"/>
  <c r="G1284" i="1"/>
  <c r="L1018" i="1"/>
  <c r="K1018" i="1"/>
  <c r="G1018" i="1"/>
  <c r="L1174" i="1"/>
  <c r="K1174" i="1"/>
  <c r="L1430" i="1"/>
  <c r="K1430" i="1"/>
  <c r="G1430" i="1"/>
  <c r="L1341" i="1"/>
  <c r="K1341" i="1"/>
  <c r="L548" i="1"/>
  <c r="K548" i="1"/>
  <c r="G548" i="1"/>
  <c r="L1789" i="1"/>
  <c r="K1789" i="1"/>
  <c r="L1480" i="1"/>
  <c r="K1480" i="1"/>
  <c r="L1457" i="1"/>
  <c r="K1457" i="1"/>
  <c r="L1296" i="1"/>
  <c r="K1296" i="1"/>
  <c r="L1179" i="1"/>
  <c r="K1179" i="1"/>
  <c r="L769" i="1"/>
  <c r="K769" i="1"/>
  <c r="L1630" i="1"/>
  <c r="K1630" i="1"/>
  <c r="G1630" i="1"/>
  <c r="L1317" i="1"/>
  <c r="K1317" i="1"/>
  <c r="G1317" i="1"/>
  <c r="L1032" i="1"/>
  <c r="K1032" i="1"/>
  <c r="G1032" i="1"/>
  <c r="L515" i="1"/>
  <c r="K515" i="1"/>
  <c r="G515" i="1"/>
  <c r="L338" i="1"/>
  <c r="K338" i="1"/>
  <c r="G338" i="1"/>
  <c r="L1384" i="1"/>
  <c r="K1384" i="1"/>
  <c r="L1216" i="1"/>
  <c r="K1216" i="1"/>
  <c r="L1129" i="1"/>
  <c r="K1129" i="1"/>
  <c r="L209" i="1"/>
  <c r="K209" i="1"/>
  <c r="L18" i="1"/>
  <c r="K18" i="1"/>
  <c r="L1033" i="1"/>
  <c r="K1033" i="1"/>
  <c r="G1033" i="1"/>
  <c r="L927" i="1"/>
  <c r="K927" i="1"/>
  <c r="G927" i="1"/>
  <c r="L423" i="1"/>
  <c r="K423" i="1"/>
  <c r="G423" i="1"/>
  <c r="L1680" i="1"/>
  <c r="K1680" i="1"/>
  <c r="G1680" i="1"/>
  <c r="L1596" i="1"/>
  <c r="K1596" i="1"/>
  <c r="G1596" i="1"/>
  <c r="L1223" i="1"/>
  <c r="K1223" i="1"/>
  <c r="L860" i="1"/>
  <c r="K860" i="1"/>
  <c r="G860" i="1"/>
  <c r="L856" i="1"/>
  <c r="K856" i="1"/>
  <c r="G856" i="1"/>
  <c r="L817" i="1"/>
  <c r="K817" i="1"/>
  <c r="G817" i="1"/>
  <c r="L664" i="1"/>
  <c r="K664" i="1"/>
  <c r="G664" i="1"/>
  <c r="L620" i="1"/>
  <c r="K620" i="1"/>
  <c r="G620" i="1"/>
  <c r="L1885" i="1"/>
  <c r="K1885" i="1"/>
  <c r="G1885" i="1"/>
  <c r="L1881" i="1"/>
  <c r="K1881" i="1"/>
  <c r="L1876" i="1"/>
  <c r="K1876" i="1"/>
  <c r="G1876" i="1"/>
  <c r="L1875" i="1"/>
  <c r="K1875" i="1"/>
  <c r="G1875" i="1"/>
  <c r="L1874" i="1"/>
  <c r="K1874" i="1"/>
  <c r="L1872" i="1"/>
  <c r="K1872" i="1"/>
  <c r="L1871" i="1"/>
  <c r="K1871" i="1"/>
  <c r="G1871" i="1"/>
  <c r="L1868" i="1"/>
  <c r="K1868" i="1"/>
  <c r="L1867" i="1"/>
  <c r="K1867" i="1"/>
  <c r="G1867" i="1"/>
  <c r="L1866" i="1"/>
  <c r="K1866" i="1"/>
  <c r="L1862" i="1"/>
  <c r="K1862" i="1"/>
  <c r="L1861" i="1"/>
  <c r="K1861" i="1"/>
  <c r="G1861" i="1"/>
  <c r="L1853" i="1"/>
  <c r="K1853" i="1"/>
  <c r="L1851" i="1"/>
  <c r="K1851" i="1"/>
  <c r="G1851" i="1"/>
  <c r="L1846" i="1"/>
  <c r="K1846" i="1"/>
  <c r="G1846" i="1"/>
  <c r="L1845" i="1"/>
  <c r="K1845" i="1"/>
  <c r="G1845" i="1"/>
  <c r="L1842" i="1"/>
  <c r="K1842" i="1"/>
  <c r="L1840" i="1"/>
  <c r="K1840" i="1"/>
  <c r="L1839" i="1"/>
  <c r="K1839" i="1"/>
  <c r="L1838" i="1"/>
  <c r="K1838" i="1"/>
  <c r="L1837" i="1"/>
  <c r="K1837" i="1"/>
  <c r="G1837" i="1"/>
  <c r="L1836" i="1"/>
  <c r="K1836" i="1"/>
  <c r="L1835" i="1"/>
  <c r="K1835" i="1"/>
  <c r="L1825" i="1"/>
  <c r="K1825" i="1"/>
  <c r="G1825" i="1"/>
  <c r="L1823" i="1"/>
  <c r="K1823" i="1"/>
  <c r="L1821" i="1"/>
  <c r="K1821" i="1"/>
  <c r="L1820" i="1"/>
  <c r="K1820" i="1"/>
  <c r="L1819" i="1"/>
  <c r="K1819" i="1"/>
  <c r="L1810" i="1"/>
  <c r="K1810" i="1"/>
  <c r="G1810" i="1"/>
  <c r="L1805" i="1"/>
  <c r="K1805" i="1"/>
  <c r="G1805" i="1"/>
  <c r="L1797" i="1"/>
  <c r="K1797" i="1"/>
  <c r="L1796" i="1"/>
  <c r="K1796" i="1"/>
  <c r="L1794" i="1"/>
  <c r="K1794" i="1"/>
  <c r="L1793" i="1"/>
  <c r="K1793" i="1"/>
  <c r="L1792" i="1"/>
  <c r="K1792" i="1"/>
  <c r="G1792" i="1"/>
  <c r="L1780" i="1"/>
  <c r="K1780" i="1"/>
  <c r="L1779" i="1"/>
  <c r="K1779" i="1"/>
  <c r="G1779" i="1"/>
  <c r="L1778" i="1"/>
  <c r="K1778" i="1"/>
  <c r="L1773" i="1"/>
  <c r="K1773" i="1"/>
  <c r="G1773" i="1"/>
  <c r="L1772" i="1"/>
  <c r="K1772" i="1"/>
  <c r="L1762" i="1"/>
  <c r="K1762" i="1"/>
  <c r="L1756" i="1"/>
  <c r="K1756" i="1"/>
  <c r="G1756" i="1"/>
  <c r="L1754" i="1"/>
  <c r="K1754" i="1"/>
  <c r="G1754" i="1"/>
  <c r="L1752" i="1"/>
  <c r="K1752" i="1"/>
  <c r="G1752" i="1"/>
  <c r="L1751" i="1"/>
  <c r="K1751" i="1"/>
  <c r="L1746" i="1"/>
  <c r="K1746" i="1"/>
  <c r="L1741" i="1"/>
  <c r="K1741" i="1"/>
  <c r="G1741" i="1"/>
  <c r="L1740" i="1"/>
  <c r="K1740" i="1"/>
  <c r="L1738" i="1"/>
  <c r="K1738" i="1"/>
  <c r="L1734" i="1"/>
  <c r="K1734" i="1"/>
  <c r="L1732" i="1"/>
  <c r="K1732" i="1"/>
  <c r="G1732" i="1"/>
  <c r="L1721" i="1"/>
  <c r="K1721" i="1"/>
  <c r="L1720" i="1"/>
  <c r="K1720" i="1"/>
  <c r="L1719" i="1"/>
  <c r="K1719" i="1"/>
  <c r="G1719" i="1"/>
  <c r="L1718" i="1"/>
  <c r="K1718" i="1"/>
  <c r="L1717" i="1"/>
  <c r="K1717" i="1"/>
  <c r="L1714" i="1"/>
  <c r="K1714" i="1"/>
  <c r="L1713" i="1"/>
  <c r="K1713" i="1"/>
  <c r="L1706" i="1"/>
  <c r="K1706" i="1"/>
  <c r="L1697" i="1"/>
  <c r="K1697" i="1"/>
  <c r="L1696" i="1"/>
  <c r="K1696" i="1"/>
  <c r="G1696" i="1"/>
  <c r="L1695" i="1"/>
  <c r="K1695" i="1"/>
  <c r="L1689" i="1"/>
  <c r="K1689" i="1"/>
  <c r="L1688" i="1"/>
  <c r="K1688" i="1"/>
  <c r="G1688" i="1"/>
  <c r="L1684" i="1"/>
  <c r="K1684" i="1"/>
  <c r="G1684" i="1"/>
  <c r="L1683" i="1"/>
  <c r="K1683" i="1"/>
  <c r="L1682" i="1"/>
  <c r="K1682" i="1"/>
  <c r="G1682" i="1"/>
  <c r="L1681" i="1"/>
  <c r="K1681" i="1"/>
  <c r="L1679" i="1"/>
  <c r="K1679" i="1"/>
  <c r="L1678" i="1"/>
  <c r="K1678" i="1"/>
  <c r="L1666" i="1"/>
  <c r="K1666" i="1"/>
  <c r="L1651" i="1"/>
  <c r="K1651" i="1"/>
  <c r="L1650" i="1"/>
  <c r="K1650" i="1"/>
  <c r="L1647" i="1"/>
  <c r="K1647" i="1"/>
  <c r="L1628" i="1"/>
  <c r="K1628" i="1"/>
  <c r="L1626" i="1"/>
  <c r="K1626" i="1"/>
  <c r="L1625" i="1"/>
  <c r="K1625" i="1"/>
  <c r="L1623" i="1"/>
  <c r="K1623" i="1"/>
  <c r="L1622" i="1"/>
  <c r="K1622" i="1"/>
  <c r="G1622" i="1"/>
  <c r="L1618" i="1"/>
  <c r="K1618" i="1"/>
  <c r="G1618" i="1"/>
  <c r="L1617" i="1"/>
  <c r="K1617" i="1"/>
  <c r="G1617" i="1"/>
  <c r="L1616" i="1"/>
  <c r="K1616" i="1"/>
  <c r="L1614" i="1"/>
  <c r="K1614" i="1"/>
  <c r="L1613" i="1"/>
  <c r="K1613" i="1"/>
  <c r="G1613" i="1"/>
  <c r="L1612" i="1"/>
  <c r="K1612" i="1"/>
  <c r="L1606" i="1"/>
  <c r="K1606" i="1"/>
  <c r="L1605" i="1"/>
  <c r="K1605" i="1"/>
  <c r="G1605" i="1"/>
  <c r="L1601" i="1"/>
  <c r="K1601" i="1"/>
  <c r="L1597" i="1"/>
  <c r="K1597" i="1"/>
  <c r="L1594" i="1"/>
  <c r="K1594" i="1"/>
  <c r="L1592" i="1"/>
  <c r="K1592" i="1"/>
  <c r="L1590" i="1"/>
  <c r="K1590" i="1"/>
  <c r="G1590" i="1"/>
  <c r="L1589" i="1"/>
  <c r="K1589" i="1"/>
  <c r="G1589" i="1"/>
  <c r="L1588" i="1"/>
  <c r="K1588" i="1"/>
  <c r="G1588" i="1"/>
  <c r="L1578" i="1"/>
  <c r="K1578" i="1"/>
  <c r="L1572" i="1"/>
  <c r="K1572" i="1"/>
  <c r="G1572" i="1"/>
  <c r="L1570" i="1"/>
  <c r="K1570" i="1"/>
  <c r="G1570" i="1"/>
  <c r="L1568" i="1"/>
  <c r="K1568" i="1"/>
  <c r="G1568" i="1"/>
  <c r="L1567" i="1"/>
  <c r="K1567" i="1"/>
  <c r="G1567" i="1"/>
  <c r="L1564" i="1"/>
  <c r="K1564" i="1"/>
  <c r="L1562" i="1"/>
  <c r="K1562" i="1"/>
  <c r="L1559" i="1"/>
  <c r="K1559" i="1"/>
  <c r="L1557" i="1"/>
  <c r="K1557" i="1"/>
  <c r="L1555" i="1"/>
  <c r="K1555" i="1"/>
  <c r="L1552" i="1"/>
  <c r="K1552" i="1"/>
  <c r="L1541" i="1"/>
  <c r="K1541" i="1"/>
  <c r="L1539" i="1"/>
  <c r="K1539" i="1"/>
  <c r="L1535" i="1"/>
  <c r="K1535" i="1"/>
  <c r="G1535" i="1"/>
  <c r="L1533" i="1"/>
  <c r="K1533" i="1"/>
  <c r="L1519" i="1"/>
  <c r="K1519" i="1"/>
  <c r="L1515" i="1"/>
  <c r="K1515" i="1"/>
  <c r="L1514" i="1"/>
  <c r="K1514" i="1"/>
  <c r="G1514" i="1"/>
  <c r="L1508" i="1"/>
  <c r="K1508" i="1"/>
  <c r="L1507" i="1"/>
  <c r="K1507" i="1"/>
  <c r="G1507" i="1"/>
  <c r="L1505" i="1"/>
  <c r="K1505" i="1"/>
  <c r="L1502" i="1"/>
  <c r="K1502" i="1"/>
  <c r="L1485" i="1"/>
  <c r="K1485" i="1"/>
  <c r="L1484" i="1"/>
  <c r="K1484" i="1"/>
  <c r="L1481" i="1"/>
  <c r="K1481" i="1"/>
  <c r="L1479" i="1"/>
  <c r="K1479" i="1"/>
  <c r="L1478" i="1"/>
  <c r="K1478" i="1"/>
  <c r="G1478" i="1"/>
  <c r="L1475" i="1"/>
  <c r="K1475" i="1"/>
  <c r="L1469" i="1"/>
  <c r="K1469" i="1"/>
  <c r="G1469" i="1"/>
  <c r="L1459" i="1"/>
  <c r="K1459" i="1"/>
  <c r="G1459" i="1"/>
  <c r="L1453" i="1"/>
  <c r="K1453" i="1"/>
  <c r="G1453" i="1"/>
  <c r="L1451" i="1"/>
  <c r="K1451" i="1"/>
  <c r="G1451" i="1"/>
  <c r="L1450" i="1"/>
  <c r="K1450" i="1"/>
  <c r="L1446" i="1"/>
  <c r="K1446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29" i="1"/>
  <c r="K1429" i="1"/>
  <c r="L1427" i="1"/>
  <c r="K1427" i="1"/>
  <c r="G1427" i="1"/>
  <c r="L1426" i="1"/>
  <c r="K1426" i="1"/>
  <c r="L1424" i="1"/>
  <c r="K1424" i="1"/>
  <c r="L1423" i="1"/>
  <c r="K1423" i="1"/>
  <c r="L1422" i="1"/>
  <c r="K1422" i="1"/>
  <c r="L1420" i="1"/>
  <c r="K1420" i="1"/>
  <c r="L1419" i="1"/>
  <c r="K1419" i="1"/>
  <c r="G1419" i="1"/>
  <c r="L1410" i="1"/>
  <c r="K1410" i="1"/>
  <c r="G1410" i="1"/>
  <c r="L1409" i="1"/>
  <c r="K1409" i="1"/>
  <c r="L1406" i="1"/>
  <c r="K1406" i="1"/>
  <c r="G1406" i="1"/>
  <c r="L1396" i="1"/>
  <c r="K1396" i="1"/>
  <c r="L1372" i="1"/>
  <c r="K1372" i="1"/>
  <c r="G1372" i="1"/>
  <c r="L1363" i="1"/>
  <c r="K1363" i="1"/>
  <c r="L1339" i="1"/>
  <c r="K1339" i="1"/>
  <c r="L1336" i="1"/>
  <c r="K1336" i="1"/>
  <c r="L1333" i="1"/>
  <c r="K1333" i="1"/>
  <c r="L1320" i="1"/>
  <c r="K1320" i="1"/>
  <c r="G1320" i="1"/>
  <c r="L1318" i="1"/>
  <c r="K1318" i="1"/>
  <c r="L1315" i="1"/>
  <c r="K1315" i="1"/>
  <c r="L1314" i="1"/>
  <c r="K1314" i="1"/>
  <c r="L1312" i="1"/>
  <c r="K1312" i="1"/>
  <c r="L1311" i="1"/>
  <c r="K1311" i="1"/>
  <c r="L1307" i="1"/>
  <c r="K1307" i="1"/>
  <c r="L1303" i="1"/>
  <c r="K1303" i="1"/>
  <c r="L1302" i="1"/>
  <c r="K1302" i="1"/>
  <c r="L1301" i="1"/>
  <c r="K1301" i="1"/>
  <c r="G1301" i="1"/>
  <c r="L1300" i="1"/>
  <c r="K1300" i="1"/>
  <c r="G1300" i="1"/>
  <c r="L1299" i="1"/>
  <c r="K1299" i="1"/>
  <c r="G1299" i="1"/>
  <c r="L1297" i="1"/>
  <c r="K1297" i="1"/>
  <c r="L1293" i="1"/>
  <c r="K1293" i="1"/>
  <c r="L1292" i="1"/>
  <c r="K1292" i="1"/>
  <c r="L1290" i="1"/>
  <c r="K1290" i="1"/>
  <c r="G1290" i="1"/>
  <c r="L1288" i="1"/>
  <c r="K1288" i="1"/>
  <c r="L1287" i="1"/>
  <c r="K1287" i="1"/>
  <c r="L1285" i="1"/>
  <c r="K1285" i="1"/>
  <c r="L1283" i="1"/>
  <c r="K1283" i="1"/>
  <c r="L1282" i="1"/>
  <c r="K1282" i="1"/>
  <c r="L1278" i="1"/>
  <c r="K1278" i="1"/>
  <c r="L1275" i="1"/>
  <c r="K1275" i="1"/>
  <c r="L1274" i="1"/>
  <c r="K1274" i="1"/>
  <c r="L1269" i="1"/>
  <c r="K1269" i="1"/>
  <c r="G1269" i="1"/>
  <c r="L1268" i="1"/>
  <c r="K1268" i="1"/>
  <c r="G1268" i="1"/>
  <c r="L1266" i="1"/>
  <c r="K1266" i="1"/>
  <c r="L1265" i="1"/>
  <c r="K1265" i="1"/>
  <c r="L1264" i="1"/>
  <c r="K1264" i="1"/>
  <c r="G1264" i="1"/>
  <c r="L1261" i="1"/>
  <c r="K1261" i="1"/>
  <c r="L1260" i="1"/>
  <c r="K1260" i="1"/>
  <c r="L1257" i="1"/>
  <c r="K1257" i="1"/>
  <c r="L1256" i="1"/>
  <c r="K1256" i="1"/>
  <c r="G1256" i="1"/>
  <c r="L1254" i="1"/>
  <c r="K1254" i="1"/>
  <c r="L1249" i="1"/>
  <c r="K1249" i="1"/>
  <c r="G1249" i="1"/>
  <c r="L1212" i="1"/>
  <c r="K1212" i="1"/>
  <c r="L1208" i="1"/>
  <c r="K1208" i="1"/>
  <c r="L1207" i="1"/>
  <c r="K1207" i="1"/>
  <c r="G1207" i="1"/>
  <c r="L1203" i="1"/>
  <c r="K1203" i="1"/>
  <c r="L1202" i="1"/>
  <c r="K1202" i="1"/>
  <c r="L1201" i="1"/>
  <c r="K1201" i="1"/>
  <c r="L1195" i="1"/>
  <c r="K1195" i="1"/>
  <c r="L1194" i="1"/>
  <c r="K1194" i="1"/>
  <c r="L1192" i="1"/>
  <c r="K1192" i="1"/>
  <c r="L1190" i="1"/>
  <c r="K1190" i="1"/>
  <c r="G1190" i="1"/>
  <c r="L1188" i="1"/>
  <c r="K1188" i="1"/>
  <c r="L1185" i="1"/>
  <c r="K1185" i="1"/>
  <c r="L1181" i="1"/>
  <c r="K1181" i="1"/>
  <c r="L1180" i="1"/>
  <c r="K1180" i="1"/>
  <c r="L1173" i="1"/>
  <c r="K1173" i="1"/>
  <c r="L1171" i="1"/>
  <c r="K1171" i="1"/>
  <c r="G1171" i="1"/>
  <c r="L1162" i="1"/>
  <c r="K1162" i="1"/>
  <c r="L1157" i="1"/>
  <c r="K1157" i="1"/>
  <c r="L1156" i="1"/>
  <c r="K1156" i="1"/>
  <c r="L1151" i="1"/>
  <c r="K1151" i="1"/>
  <c r="L1142" i="1"/>
  <c r="K1142" i="1"/>
  <c r="G1142" i="1"/>
  <c r="L1140" i="1"/>
  <c r="K1140" i="1"/>
  <c r="L1139" i="1"/>
  <c r="K1139" i="1"/>
  <c r="G1139" i="1"/>
  <c r="L1136" i="1"/>
  <c r="K1136" i="1"/>
  <c r="L1125" i="1"/>
  <c r="K1125" i="1"/>
  <c r="L1124" i="1"/>
  <c r="K1124" i="1"/>
  <c r="G1124" i="1"/>
  <c r="L1121" i="1"/>
  <c r="K1121" i="1"/>
  <c r="L1119" i="1"/>
  <c r="K1119" i="1"/>
  <c r="G1119" i="1"/>
  <c r="L1118" i="1"/>
  <c r="K1118" i="1"/>
  <c r="L1114" i="1"/>
  <c r="K1114" i="1"/>
  <c r="L1111" i="1"/>
  <c r="K1111" i="1"/>
  <c r="L1110" i="1"/>
  <c r="K1110" i="1"/>
  <c r="L1109" i="1"/>
  <c r="K1109" i="1"/>
  <c r="L1104" i="1"/>
  <c r="K1104" i="1"/>
  <c r="L1103" i="1"/>
  <c r="K1103" i="1"/>
  <c r="L1102" i="1"/>
  <c r="K1102" i="1"/>
  <c r="L1100" i="1"/>
  <c r="K1100" i="1"/>
  <c r="G1100" i="1"/>
  <c r="L1093" i="1"/>
  <c r="K1093" i="1"/>
  <c r="L1092" i="1"/>
  <c r="K1092" i="1"/>
  <c r="L1091" i="1"/>
  <c r="K1091" i="1"/>
  <c r="L1089" i="1"/>
  <c r="K1089" i="1"/>
  <c r="L1079" i="1"/>
  <c r="K1079" i="1"/>
  <c r="L1075" i="1"/>
  <c r="K1075" i="1"/>
  <c r="L1074" i="1"/>
  <c r="K1074" i="1"/>
  <c r="G1074" i="1"/>
  <c r="L1071" i="1"/>
  <c r="K1071" i="1"/>
  <c r="L1070" i="1"/>
  <c r="K1070" i="1"/>
  <c r="L1069" i="1"/>
  <c r="K1069" i="1"/>
  <c r="L1068" i="1"/>
  <c r="K1068" i="1"/>
  <c r="G1068" i="1"/>
  <c r="L1064" i="1"/>
  <c r="K1064" i="1"/>
  <c r="L1062" i="1"/>
  <c r="K1062" i="1"/>
  <c r="L1061" i="1"/>
  <c r="K1061" i="1"/>
  <c r="L1060" i="1"/>
  <c r="K1060" i="1"/>
  <c r="G1060" i="1"/>
  <c r="L1058" i="1"/>
  <c r="K1058" i="1"/>
  <c r="L1057" i="1"/>
  <c r="K1057" i="1"/>
  <c r="G1057" i="1"/>
  <c r="L1055" i="1"/>
  <c r="K1055" i="1"/>
  <c r="L1054" i="1"/>
  <c r="K1054" i="1"/>
  <c r="G1054" i="1"/>
  <c r="L1052" i="1"/>
  <c r="K1052" i="1"/>
  <c r="L1051" i="1"/>
  <c r="K1051" i="1"/>
  <c r="G1051" i="1"/>
  <c r="L1050" i="1"/>
  <c r="K1050" i="1"/>
  <c r="L1049" i="1"/>
  <c r="K1049" i="1"/>
  <c r="L1048" i="1"/>
  <c r="K1048" i="1"/>
  <c r="G1048" i="1"/>
  <c r="L1047" i="1"/>
  <c r="K1047" i="1"/>
  <c r="L1046" i="1"/>
  <c r="K1046" i="1"/>
  <c r="L1044" i="1"/>
  <c r="K1044" i="1"/>
  <c r="L1042" i="1"/>
  <c r="K1042" i="1"/>
  <c r="L1039" i="1"/>
  <c r="K1039" i="1"/>
  <c r="G1039" i="1"/>
  <c r="L1035" i="1"/>
  <c r="K1035" i="1"/>
  <c r="L1030" i="1"/>
  <c r="K1030" i="1"/>
  <c r="L1029" i="1"/>
  <c r="K1029" i="1"/>
  <c r="L1028" i="1"/>
  <c r="K1028" i="1"/>
  <c r="L1027" i="1"/>
  <c r="K1027" i="1"/>
  <c r="L1026" i="1"/>
  <c r="K1026" i="1"/>
  <c r="G1026" i="1"/>
  <c r="L1025" i="1"/>
  <c r="K1025" i="1"/>
  <c r="L1023" i="1"/>
  <c r="K1023" i="1"/>
  <c r="L1022" i="1"/>
  <c r="K1022" i="1"/>
  <c r="L1020" i="1"/>
  <c r="K1020" i="1"/>
  <c r="G1020" i="1"/>
  <c r="L1019" i="1"/>
  <c r="K1019" i="1"/>
  <c r="G1019" i="1"/>
  <c r="L1017" i="1"/>
  <c r="K1017" i="1"/>
  <c r="L1016" i="1"/>
  <c r="K1016" i="1"/>
  <c r="L1014" i="1"/>
  <c r="K1014" i="1"/>
  <c r="G1014" i="1"/>
  <c r="L1013" i="1"/>
  <c r="K1013" i="1"/>
  <c r="L1012" i="1"/>
  <c r="K1012" i="1"/>
  <c r="L1010" i="1"/>
  <c r="K1010" i="1"/>
  <c r="L1008" i="1"/>
  <c r="K1008" i="1"/>
  <c r="L1005" i="1"/>
  <c r="K1005" i="1"/>
  <c r="L1004" i="1"/>
  <c r="K1004" i="1"/>
  <c r="L1002" i="1"/>
  <c r="K1002" i="1"/>
  <c r="G1002" i="1"/>
  <c r="L1000" i="1"/>
  <c r="K1000" i="1"/>
  <c r="L998" i="1"/>
  <c r="K998" i="1"/>
  <c r="G998" i="1"/>
  <c r="L997" i="1"/>
  <c r="K997" i="1"/>
  <c r="L995" i="1"/>
  <c r="K995" i="1"/>
  <c r="L993" i="1"/>
  <c r="K993" i="1"/>
  <c r="G993" i="1"/>
  <c r="L992" i="1"/>
  <c r="K992" i="1"/>
  <c r="L989" i="1"/>
  <c r="K989" i="1"/>
  <c r="L987" i="1"/>
  <c r="K987" i="1"/>
  <c r="L986" i="1"/>
  <c r="K986" i="1"/>
  <c r="L985" i="1"/>
  <c r="K985" i="1"/>
  <c r="L982" i="1"/>
  <c r="K982" i="1"/>
  <c r="L981" i="1"/>
  <c r="K981" i="1"/>
  <c r="L980" i="1"/>
  <c r="K980" i="1"/>
  <c r="L950" i="1"/>
  <c r="K950" i="1"/>
  <c r="G950" i="1"/>
  <c r="L942" i="1"/>
  <c r="K942" i="1"/>
  <c r="G942" i="1"/>
  <c r="L933" i="1"/>
  <c r="K933" i="1"/>
  <c r="L932" i="1"/>
  <c r="K932" i="1"/>
  <c r="L931" i="1"/>
  <c r="K931" i="1"/>
  <c r="L928" i="1"/>
  <c r="K928" i="1"/>
  <c r="G928" i="1"/>
  <c r="L923" i="1"/>
  <c r="K923" i="1"/>
  <c r="L922" i="1"/>
  <c r="K922" i="1"/>
  <c r="L917" i="1"/>
  <c r="K917" i="1"/>
  <c r="G917" i="1"/>
  <c r="L914" i="1"/>
  <c r="K914" i="1"/>
  <c r="L912" i="1"/>
  <c r="K912" i="1"/>
  <c r="L911" i="1"/>
  <c r="K911" i="1"/>
  <c r="L910" i="1"/>
  <c r="K910" i="1"/>
  <c r="L906" i="1"/>
  <c r="K906" i="1"/>
  <c r="L902" i="1"/>
  <c r="K902" i="1"/>
  <c r="L900" i="1"/>
  <c r="K900" i="1"/>
  <c r="L899" i="1"/>
  <c r="K899" i="1"/>
  <c r="L898" i="1"/>
  <c r="K898" i="1"/>
  <c r="L895" i="1"/>
  <c r="K895" i="1"/>
  <c r="G895" i="1"/>
  <c r="L894" i="1"/>
  <c r="K894" i="1"/>
  <c r="L892" i="1"/>
  <c r="K892" i="1"/>
  <c r="G892" i="1"/>
  <c r="L891" i="1"/>
  <c r="K891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79" i="1"/>
  <c r="K879" i="1"/>
  <c r="L877" i="1"/>
  <c r="K877" i="1"/>
  <c r="L873" i="1"/>
  <c r="K873" i="1"/>
  <c r="L872" i="1"/>
  <c r="K872" i="1"/>
  <c r="L869" i="1"/>
  <c r="K869" i="1"/>
  <c r="L867" i="1"/>
  <c r="K867" i="1"/>
  <c r="L849" i="1"/>
  <c r="K849" i="1"/>
  <c r="L843" i="1"/>
  <c r="K843" i="1"/>
  <c r="L840" i="1"/>
  <c r="K840" i="1"/>
  <c r="L839" i="1"/>
  <c r="K839" i="1"/>
  <c r="L837" i="1"/>
  <c r="K837" i="1"/>
  <c r="L836" i="1"/>
  <c r="K836" i="1"/>
  <c r="G836" i="1"/>
  <c r="L835" i="1"/>
  <c r="K835" i="1"/>
  <c r="L834" i="1"/>
  <c r="K834" i="1"/>
  <c r="L832" i="1"/>
  <c r="K832" i="1"/>
  <c r="G832" i="1"/>
  <c r="L829" i="1"/>
  <c r="K829" i="1"/>
  <c r="L828" i="1"/>
  <c r="K828" i="1"/>
  <c r="G828" i="1"/>
  <c r="L827" i="1"/>
  <c r="K827" i="1"/>
  <c r="L826" i="1"/>
  <c r="K826" i="1"/>
  <c r="L825" i="1"/>
  <c r="K825" i="1"/>
  <c r="L822" i="1"/>
  <c r="K822" i="1"/>
  <c r="L818" i="1"/>
  <c r="K818" i="1"/>
  <c r="L816" i="1"/>
  <c r="K816" i="1"/>
  <c r="L813" i="1"/>
  <c r="K813" i="1"/>
  <c r="L811" i="1"/>
  <c r="K811" i="1"/>
  <c r="G811" i="1"/>
  <c r="L809" i="1"/>
  <c r="K809" i="1"/>
  <c r="L808" i="1"/>
  <c r="K808" i="1"/>
  <c r="L807" i="1"/>
  <c r="K807" i="1"/>
  <c r="L805" i="1"/>
  <c r="K805" i="1"/>
  <c r="L804" i="1"/>
  <c r="K804" i="1"/>
  <c r="L801" i="1"/>
  <c r="K801" i="1"/>
  <c r="G801" i="1"/>
  <c r="L800" i="1"/>
  <c r="K800" i="1"/>
  <c r="L798" i="1"/>
  <c r="K798" i="1"/>
  <c r="L796" i="1"/>
  <c r="K796" i="1"/>
  <c r="L793" i="1"/>
  <c r="K793" i="1"/>
  <c r="L790" i="1"/>
  <c r="K790" i="1"/>
  <c r="L787" i="1"/>
  <c r="K787" i="1"/>
  <c r="L786" i="1"/>
  <c r="K786" i="1"/>
  <c r="G786" i="1"/>
  <c r="L785" i="1"/>
  <c r="K785" i="1"/>
  <c r="L783" i="1"/>
  <c r="K783" i="1"/>
  <c r="L780" i="1"/>
  <c r="K780" i="1"/>
  <c r="G780" i="1"/>
  <c r="L779" i="1"/>
  <c r="K779" i="1"/>
  <c r="L778" i="1"/>
  <c r="K778" i="1"/>
  <c r="L777" i="1"/>
  <c r="K777" i="1"/>
  <c r="G777" i="1"/>
  <c r="L776" i="1"/>
  <c r="K776" i="1"/>
  <c r="L773" i="1"/>
  <c r="K773" i="1"/>
  <c r="L772" i="1"/>
  <c r="K772" i="1"/>
  <c r="L770" i="1"/>
  <c r="K770" i="1"/>
  <c r="L768" i="1"/>
  <c r="K768" i="1"/>
  <c r="G768" i="1"/>
  <c r="L767" i="1"/>
  <c r="K767" i="1"/>
  <c r="G767" i="1"/>
  <c r="L766" i="1"/>
  <c r="K766" i="1"/>
  <c r="L764" i="1"/>
  <c r="K764" i="1"/>
  <c r="L762" i="1"/>
  <c r="K762" i="1"/>
  <c r="L761" i="1"/>
  <c r="K761" i="1"/>
  <c r="L757" i="1"/>
  <c r="K757" i="1"/>
  <c r="L753" i="1"/>
  <c r="K753" i="1"/>
  <c r="G753" i="1"/>
  <c r="L752" i="1"/>
  <c r="K752" i="1"/>
  <c r="L751" i="1"/>
  <c r="K751" i="1"/>
  <c r="L749" i="1"/>
  <c r="K749" i="1"/>
  <c r="L748" i="1"/>
  <c r="K748" i="1"/>
  <c r="G748" i="1"/>
  <c r="L745" i="1"/>
  <c r="K745" i="1"/>
  <c r="L744" i="1"/>
  <c r="K744" i="1"/>
  <c r="G744" i="1"/>
  <c r="L742" i="1"/>
  <c r="K742" i="1"/>
  <c r="L741" i="1"/>
  <c r="K741" i="1"/>
  <c r="G741" i="1"/>
  <c r="L740" i="1"/>
  <c r="K740" i="1"/>
  <c r="G740" i="1"/>
  <c r="L736" i="1"/>
  <c r="K736" i="1"/>
  <c r="G736" i="1"/>
  <c r="L735" i="1"/>
  <c r="K735" i="1"/>
  <c r="G735" i="1"/>
  <c r="L732" i="1"/>
  <c r="K732" i="1"/>
  <c r="L730" i="1"/>
  <c r="K730" i="1"/>
  <c r="L728" i="1"/>
  <c r="K728" i="1"/>
  <c r="G728" i="1"/>
  <c r="L727" i="1"/>
  <c r="K727" i="1"/>
  <c r="L726" i="1"/>
  <c r="K726" i="1"/>
  <c r="L724" i="1"/>
  <c r="K724" i="1"/>
  <c r="L723" i="1"/>
  <c r="K723" i="1"/>
  <c r="L722" i="1"/>
  <c r="K722" i="1"/>
  <c r="G722" i="1"/>
  <c r="L721" i="1"/>
  <c r="K721" i="1"/>
  <c r="L720" i="1"/>
  <c r="K720" i="1"/>
  <c r="L719" i="1"/>
  <c r="K719" i="1"/>
  <c r="L717" i="1"/>
  <c r="K717" i="1"/>
  <c r="L715" i="1"/>
  <c r="K715" i="1"/>
  <c r="L713" i="1"/>
  <c r="K713" i="1"/>
  <c r="G713" i="1"/>
  <c r="L711" i="1"/>
  <c r="K711" i="1"/>
  <c r="L710" i="1"/>
  <c r="K710" i="1"/>
  <c r="L709" i="1"/>
  <c r="K709" i="1"/>
  <c r="L708" i="1"/>
  <c r="K708" i="1"/>
  <c r="L707" i="1"/>
  <c r="K707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G698" i="1"/>
  <c r="L697" i="1"/>
  <c r="K697" i="1"/>
  <c r="L696" i="1"/>
  <c r="K696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5" i="1"/>
  <c r="K685" i="1"/>
  <c r="L684" i="1"/>
  <c r="K684" i="1"/>
  <c r="G684" i="1"/>
  <c r="L683" i="1"/>
  <c r="K683" i="1"/>
  <c r="L682" i="1"/>
  <c r="K682" i="1"/>
  <c r="L681" i="1"/>
  <c r="K681" i="1"/>
  <c r="G681" i="1"/>
  <c r="L679" i="1"/>
  <c r="K679" i="1"/>
  <c r="L678" i="1"/>
  <c r="K678" i="1"/>
  <c r="L677" i="1"/>
  <c r="K677" i="1"/>
  <c r="G677" i="1"/>
  <c r="L676" i="1"/>
  <c r="K676" i="1"/>
  <c r="L675" i="1"/>
  <c r="K675" i="1"/>
  <c r="L673" i="1"/>
  <c r="K673" i="1"/>
  <c r="L670" i="1"/>
  <c r="K670" i="1"/>
  <c r="L669" i="1"/>
  <c r="K669" i="1"/>
  <c r="L667" i="1"/>
  <c r="K667" i="1"/>
  <c r="L666" i="1"/>
  <c r="K666" i="1"/>
  <c r="G666" i="1"/>
  <c r="L663" i="1"/>
  <c r="K663" i="1"/>
  <c r="G663" i="1"/>
  <c r="L659" i="1"/>
  <c r="K659" i="1"/>
  <c r="L658" i="1"/>
  <c r="K658" i="1"/>
  <c r="G658" i="1"/>
  <c r="L657" i="1"/>
  <c r="K657" i="1"/>
  <c r="L656" i="1"/>
  <c r="K656" i="1"/>
  <c r="L655" i="1"/>
  <c r="K655" i="1"/>
  <c r="L654" i="1"/>
  <c r="K654" i="1"/>
  <c r="G654" i="1"/>
  <c r="L652" i="1"/>
  <c r="K652" i="1"/>
  <c r="L651" i="1"/>
  <c r="K651" i="1"/>
  <c r="L649" i="1"/>
  <c r="K649" i="1"/>
  <c r="G649" i="1"/>
  <c r="L648" i="1"/>
  <c r="K648" i="1"/>
  <c r="G648" i="1"/>
  <c r="L647" i="1"/>
  <c r="K647" i="1"/>
  <c r="L646" i="1"/>
  <c r="K646" i="1"/>
  <c r="G646" i="1"/>
  <c r="L645" i="1"/>
  <c r="K645" i="1"/>
  <c r="G645" i="1"/>
  <c r="L644" i="1"/>
  <c r="K644" i="1"/>
  <c r="L643" i="1"/>
  <c r="K643" i="1"/>
  <c r="L642" i="1"/>
  <c r="K642" i="1"/>
  <c r="L641" i="1"/>
  <c r="K641" i="1"/>
  <c r="L639" i="1"/>
  <c r="K639" i="1"/>
  <c r="G639" i="1"/>
  <c r="L638" i="1"/>
  <c r="K638" i="1"/>
  <c r="L637" i="1"/>
  <c r="K637" i="1"/>
  <c r="L636" i="1"/>
  <c r="K636" i="1"/>
  <c r="L633" i="1"/>
  <c r="K633" i="1"/>
  <c r="L632" i="1"/>
  <c r="K632" i="1"/>
  <c r="L631" i="1"/>
  <c r="K631" i="1"/>
  <c r="L630" i="1"/>
  <c r="K630" i="1"/>
  <c r="L628" i="1"/>
  <c r="K628" i="1"/>
  <c r="L622" i="1"/>
  <c r="K622" i="1"/>
  <c r="L621" i="1"/>
  <c r="K621" i="1"/>
  <c r="G621" i="1"/>
  <c r="L617" i="1"/>
  <c r="K617" i="1"/>
  <c r="G617" i="1"/>
  <c r="L614" i="1"/>
  <c r="K614" i="1"/>
  <c r="G614" i="1"/>
  <c r="L613" i="1"/>
  <c r="K613" i="1"/>
  <c r="L611" i="1"/>
  <c r="K611" i="1"/>
  <c r="G611" i="1"/>
  <c r="L609" i="1"/>
  <c r="K609" i="1"/>
  <c r="L608" i="1"/>
  <c r="K608" i="1"/>
  <c r="L605" i="1"/>
  <c r="K605" i="1"/>
  <c r="L603" i="1"/>
  <c r="K603" i="1"/>
  <c r="L598" i="1"/>
  <c r="K598" i="1"/>
  <c r="G598" i="1"/>
  <c r="L597" i="1"/>
  <c r="K597" i="1"/>
  <c r="L593" i="1"/>
  <c r="K593" i="1"/>
  <c r="G593" i="1"/>
  <c r="L592" i="1"/>
  <c r="K592" i="1"/>
  <c r="L570" i="1"/>
  <c r="K570" i="1"/>
  <c r="G570" i="1"/>
  <c r="L543" i="1"/>
  <c r="K543" i="1"/>
  <c r="L539" i="1"/>
  <c r="K539" i="1"/>
  <c r="L523" i="1"/>
  <c r="K523" i="1"/>
  <c r="L518" i="1"/>
  <c r="K518" i="1"/>
  <c r="G518" i="1"/>
  <c r="L507" i="1"/>
  <c r="K507" i="1"/>
  <c r="L506" i="1"/>
  <c r="K506" i="1"/>
  <c r="G506" i="1"/>
  <c r="L505" i="1"/>
  <c r="K505" i="1"/>
  <c r="L497" i="1"/>
  <c r="K497" i="1"/>
  <c r="L494" i="1"/>
  <c r="K494" i="1"/>
  <c r="L489" i="1"/>
  <c r="K489" i="1"/>
  <c r="G489" i="1"/>
  <c r="L488" i="1"/>
  <c r="K488" i="1"/>
  <c r="G488" i="1"/>
  <c r="L473" i="1"/>
  <c r="K473" i="1"/>
  <c r="G473" i="1"/>
  <c r="L468" i="1"/>
  <c r="K468" i="1"/>
  <c r="L456" i="1"/>
  <c r="K456" i="1"/>
  <c r="L453" i="1"/>
  <c r="K453" i="1"/>
  <c r="L451" i="1"/>
  <c r="K451" i="1"/>
  <c r="L447" i="1"/>
  <c r="K447" i="1"/>
  <c r="G447" i="1"/>
  <c r="L444" i="1"/>
  <c r="K444" i="1"/>
  <c r="L442" i="1"/>
  <c r="K442" i="1"/>
  <c r="L441" i="1"/>
  <c r="K441" i="1"/>
  <c r="L440" i="1"/>
  <c r="K440" i="1"/>
  <c r="L426" i="1"/>
  <c r="K426" i="1"/>
  <c r="L419" i="1"/>
  <c r="K419" i="1"/>
  <c r="L406" i="1"/>
  <c r="K406" i="1"/>
  <c r="L405" i="1"/>
  <c r="K405" i="1"/>
  <c r="L401" i="1"/>
  <c r="K401" i="1"/>
  <c r="G401" i="1"/>
  <c r="L392" i="1"/>
  <c r="K392" i="1"/>
  <c r="L385" i="1"/>
  <c r="K385" i="1"/>
  <c r="L381" i="1"/>
  <c r="K381" i="1"/>
  <c r="L376" i="1"/>
  <c r="K376" i="1"/>
  <c r="L375" i="1"/>
  <c r="K375" i="1"/>
  <c r="L371" i="1"/>
  <c r="K371" i="1"/>
  <c r="L370" i="1"/>
  <c r="K370" i="1"/>
  <c r="G370" i="1"/>
  <c r="L362" i="1"/>
  <c r="K362" i="1"/>
  <c r="G362" i="1"/>
  <c r="L352" i="1"/>
  <c r="K352" i="1"/>
  <c r="L347" i="1"/>
  <c r="K347" i="1"/>
  <c r="G347" i="1"/>
  <c r="L343" i="1"/>
  <c r="K343" i="1"/>
  <c r="G343" i="1"/>
  <c r="L341" i="1"/>
  <c r="K341" i="1"/>
  <c r="L337" i="1"/>
  <c r="K337" i="1"/>
  <c r="L322" i="1"/>
  <c r="K322" i="1"/>
  <c r="L314" i="1"/>
  <c r="K314" i="1"/>
  <c r="L308" i="1"/>
  <c r="K308" i="1"/>
  <c r="G308" i="1"/>
  <c r="L298" i="1"/>
  <c r="K298" i="1"/>
  <c r="L295" i="1"/>
  <c r="K295" i="1"/>
  <c r="L289" i="1"/>
  <c r="K289" i="1"/>
  <c r="G289" i="1"/>
  <c r="L287" i="1"/>
  <c r="K287" i="1"/>
  <c r="L280" i="1"/>
  <c r="K280" i="1"/>
  <c r="G280" i="1"/>
  <c r="L268" i="1"/>
  <c r="K268" i="1"/>
  <c r="L262" i="1"/>
  <c r="K262" i="1"/>
  <c r="L259" i="1"/>
  <c r="K259" i="1"/>
  <c r="L253" i="1"/>
  <c r="K253" i="1"/>
  <c r="G253" i="1"/>
  <c r="L251" i="1"/>
  <c r="K251" i="1"/>
  <c r="G251" i="1"/>
  <c r="L239" i="1"/>
  <c r="K239" i="1"/>
  <c r="L231" i="1"/>
  <c r="K231" i="1"/>
  <c r="L226" i="1"/>
  <c r="K226" i="1"/>
  <c r="L223" i="1"/>
  <c r="K223" i="1"/>
  <c r="L222" i="1"/>
  <c r="K222" i="1"/>
  <c r="L207" i="1"/>
  <c r="K207" i="1"/>
  <c r="L204" i="1"/>
  <c r="K204" i="1"/>
  <c r="L203" i="1"/>
  <c r="K203" i="1"/>
  <c r="L200" i="1"/>
  <c r="K200" i="1"/>
  <c r="L192" i="1"/>
  <c r="K192" i="1"/>
  <c r="G192" i="1"/>
  <c r="L182" i="1"/>
  <c r="K182" i="1"/>
  <c r="L179" i="1"/>
  <c r="K179" i="1"/>
  <c r="L176" i="1"/>
  <c r="K176" i="1"/>
  <c r="L174" i="1"/>
  <c r="K174" i="1"/>
  <c r="L169" i="1"/>
  <c r="K169" i="1"/>
  <c r="L164" i="1"/>
  <c r="K164" i="1"/>
  <c r="L145" i="1"/>
  <c r="K145" i="1"/>
  <c r="L140" i="1"/>
  <c r="K140" i="1"/>
  <c r="L128" i="1"/>
  <c r="K128" i="1"/>
  <c r="L98" i="1"/>
  <c r="K98" i="1"/>
  <c r="L90" i="1"/>
  <c r="K90" i="1"/>
  <c r="L61" i="1"/>
  <c r="K61" i="1"/>
  <c r="G61" i="1"/>
  <c r="L59" i="1"/>
  <c r="K59" i="1"/>
  <c r="G59" i="1"/>
  <c r="L51" i="1"/>
  <c r="K51" i="1"/>
  <c r="L47" i="1"/>
  <c r="K47" i="1"/>
  <c r="G47" i="1"/>
  <c r="L45" i="1"/>
  <c r="K45" i="1"/>
  <c r="L41" i="1"/>
  <c r="K41" i="1"/>
  <c r="L38" i="1"/>
  <c r="K38" i="1"/>
  <c r="L36" i="1"/>
  <c r="K36" i="1"/>
  <c r="L35" i="1"/>
  <c r="K35" i="1"/>
  <c r="L30" i="1"/>
  <c r="K30" i="1"/>
  <c r="L28" i="1"/>
  <c r="K28" i="1"/>
  <c r="G28" i="1"/>
  <c r="L27" i="1"/>
  <c r="K27" i="1"/>
  <c r="G27" i="1"/>
  <c r="L26" i="1"/>
  <c r="K26" i="1"/>
  <c r="L20" i="1"/>
  <c r="K20" i="1"/>
  <c r="L8" i="1"/>
  <c r="K8" i="1"/>
  <c r="G8" i="1"/>
  <c r="L13" i="1"/>
  <c r="K13" i="1"/>
  <c r="G13" i="1"/>
  <c r="L1575" i="1"/>
  <c r="K1575" i="1"/>
  <c r="L1326" i="1"/>
  <c r="K1326" i="1"/>
  <c r="L499" i="1"/>
  <c r="K499" i="1"/>
  <c r="G499" i="1"/>
  <c r="L323" i="1"/>
  <c r="K323" i="1"/>
  <c r="G323" i="1"/>
  <c r="L19" i="1"/>
  <c r="K19" i="1"/>
  <c r="G19" i="1"/>
  <c r="L1791" i="1"/>
  <c r="K1791" i="1"/>
  <c r="G1791" i="1"/>
  <c r="L571" i="1"/>
  <c r="K571" i="1"/>
  <c r="G571" i="1"/>
  <c r="L1186" i="1"/>
  <c r="K1186" i="1"/>
  <c r="L1038" i="1"/>
  <c r="K1038" i="1"/>
  <c r="L114" i="1"/>
  <c r="K114" i="1"/>
  <c r="L1316" i="1"/>
  <c r="K1316" i="1"/>
  <c r="G1316" i="1"/>
  <c r="L1848" i="1"/>
  <c r="K1848" i="1"/>
  <c r="L1663" i="1"/>
  <c r="K1663" i="1"/>
  <c r="L1561" i="1"/>
  <c r="K1561" i="1"/>
  <c r="G1561" i="1"/>
  <c r="L1531" i="1"/>
  <c r="K1531" i="1"/>
  <c r="L1516" i="1"/>
  <c r="K1516" i="1"/>
  <c r="G1516" i="1"/>
  <c r="L1472" i="1"/>
  <c r="K1472" i="1"/>
  <c r="L1467" i="1"/>
  <c r="K1467" i="1"/>
  <c r="L1340" i="1"/>
  <c r="K1340" i="1"/>
  <c r="L1294" i="1"/>
  <c r="K1294" i="1"/>
  <c r="L1220" i="1"/>
  <c r="K1220" i="1"/>
  <c r="L935" i="1"/>
  <c r="K935" i="1"/>
  <c r="G935" i="1"/>
  <c r="L734" i="1"/>
  <c r="K734" i="1"/>
  <c r="L589" i="1"/>
  <c r="K589" i="1"/>
  <c r="L306" i="1"/>
  <c r="K306" i="1"/>
  <c r="L58" i="1"/>
  <c r="K58" i="1"/>
  <c r="L55" i="1"/>
  <c r="K55" i="1"/>
  <c r="G55" i="1"/>
  <c r="L14" i="1"/>
  <c r="K14" i="1"/>
  <c r="L1655" i="1"/>
  <c r="K1655" i="1"/>
  <c r="L1295" i="1"/>
  <c r="K1295" i="1"/>
  <c r="L943" i="1"/>
  <c r="K943" i="1"/>
  <c r="G943" i="1"/>
  <c r="L929" i="1"/>
  <c r="K929" i="1"/>
  <c r="L69" i="1"/>
  <c r="K69" i="1"/>
  <c r="L63" i="1"/>
  <c r="K63" i="1"/>
  <c r="L1105" i="1"/>
  <c r="K1105" i="1"/>
  <c r="L1024" i="1"/>
  <c r="K1024" i="1"/>
  <c r="G1024" i="1"/>
  <c r="L425" i="1"/>
  <c r="K425" i="1"/>
  <c r="L1882" i="1"/>
  <c r="K1882" i="1"/>
  <c r="L1826" i="1"/>
  <c r="K1826" i="1"/>
  <c r="L1641" i="1"/>
  <c r="K1641" i="1"/>
  <c r="G1641" i="1"/>
  <c r="L1445" i="1"/>
  <c r="K1445" i="1"/>
  <c r="L1367" i="1"/>
  <c r="K1367" i="1"/>
  <c r="L1863" i="1"/>
  <c r="K1863" i="1"/>
  <c r="L474" i="1"/>
  <c r="K474" i="1"/>
  <c r="G474" i="1"/>
  <c r="L731" i="1"/>
  <c r="K731" i="1"/>
  <c r="L1167" i="1"/>
  <c r="K1167" i="1"/>
  <c r="L771" i="1"/>
  <c r="K771" i="1"/>
  <c r="L680" i="1"/>
  <c r="K680" i="1"/>
  <c r="G680" i="1"/>
  <c r="L288" i="1"/>
  <c r="K288" i="1"/>
  <c r="L433" i="1"/>
  <c r="K433" i="1"/>
  <c r="G433" i="1"/>
  <c r="L1849" i="1"/>
  <c r="K1849" i="1"/>
  <c r="L1603" i="1"/>
  <c r="K1603" i="1"/>
  <c r="L1602" i="1"/>
  <c r="K1602" i="1"/>
  <c r="G1602" i="1"/>
  <c r="L1225" i="1"/>
  <c r="K1225" i="1"/>
  <c r="L1191" i="1"/>
  <c r="K1191" i="1"/>
  <c r="L754" i="1"/>
  <c r="K754" i="1"/>
  <c r="G754" i="1"/>
  <c r="L901" i="1"/>
  <c r="K901" i="1"/>
  <c r="G901" i="1"/>
  <c r="L1743" i="1"/>
  <c r="K1743" i="1"/>
  <c r="L803" i="1"/>
  <c r="K803" i="1"/>
  <c r="G803" i="1"/>
  <c r="L9" i="1"/>
  <c r="K9" i="1"/>
  <c r="G9" i="1"/>
  <c r="L411" i="1"/>
  <c r="K411" i="1"/>
  <c r="L1827" i="1"/>
  <c r="K1827" i="1"/>
  <c r="G1827" i="1"/>
  <c r="L1466" i="1"/>
  <c r="K1466" i="1"/>
  <c r="G1466" i="1"/>
  <c r="L831" i="1"/>
  <c r="K831" i="1"/>
  <c r="G831" i="1"/>
  <c r="L435" i="1"/>
  <c r="K435" i="1"/>
  <c r="G435" i="1"/>
  <c r="L123" i="1"/>
  <c r="K123" i="1"/>
  <c r="G123" i="1"/>
  <c r="L974" i="1"/>
  <c r="K974" i="1"/>
  <c r="G974" i="1"/>
  <c r="L587" i="1"/>
  <c r="K587" i="1"/>
  <c r="L533" i="1"/>
  <c r="K533" i="1"/>
  <c r="G533" i="1"/>
  <c r="L1310" i="1"/>
  <c r="K1310" i="1"/>
  <c r="G1310" i="1"/>
  <c r="L1126" i="1"/>
  <c r="K1126" i="1"/>
  <c r="L1856" i="1"/>
  <c r="K1856" i="1"/>
  <c r="G1856" i="1"/>
  <c r="L1783" i="1"/>
  <c r="K1783" i="1"/>
  <c r="G1783" i="1"/>
  <c r="L1766" i="1"/>
  <c r="K1766" i="1"/>
  <c r="L1761" i="1"/>
  <c r="K1761" i="1"/>
  <c r="L1692" i="1"/>
  <c r="K1692" i="1"/>
  <c r="L1691" i="1"/>
  <c r="K1691" i="1"/>
  <c r="L1677" i="1"/>
  <c r="K1677" i="1"/>
  <c r="G1677" i="1"/>
  <c r="L1631" i="1"/>
  <c r="K1631" i="1"/>
  <c r="L1609" i="1"/>
  <c r="K1609" i="1"/>
  <c r="L1549" i="1"/>
  <c r="K1549" i="1"/>
  <c r="G1549" i="1"/>
  <c r="L1527" i="1"/>
  <c r="K1527" i="1"/>
  <c r="L1501" i="1"/>
  <c r="K1501" i="1"/>
  <c r="L1356" i="1"/>
  <c r="K1356" i="1"/>
  <c r="G1356" i="1"/>
  <c r="L1237" i="1"/>
  <c r="K1237" i="1"/>
  <c r="L1160" i="1"/>
  <c r="K1160" i="1"/>
  <c r="L1155" i="1"/>
  <c r="K1155" i="1"/>
  <c r="L1148" i="1"/>
  <c r="K1148" i="1"/>
  <c r="G1148" i="1"/>
  <c r="L1145" i="1"/>
  <c r="K1145" i="1"/>
  <c r="L978" i="1"/>
  <c r="K978" i="1"/>
  <c r="L841" i="1"/>
  <c r="K841" i="1"/>
  <c r="G841" i="1"/>
  <c r="L784" i="1"/>
  <c r="K784" i="1"/>
  <c r="L781" i="1"/>
  <c r="K781" i="1"/>
  <c r="L634" i="1"/>
  <c r="K634" i="1"/>
  <c r="L612" i="1"/>
  <c r="K612" i="1"/>
  <c r="L519" i="1"/>
  <c r="K519" i="1"/>
  <c r="L498" i="1"/>
  <c r="K498" i="1"/>
  <c r="L486" i="1"/>
  <c r="K486" i="1"/>
  <c r="L475" i="1"/>
  <c r="K475" i="1"/>
  <c r="L467" i="1"/>
  <c r="K467" i="1"/>
  <c r="L465" i="1"/>
  <c r="K465" i="1"/>
  <c r="G465" i="1"/>
  <c r="L459" i="1"/>
  <c r="K459" i="1"/>
  <c r="L445" i="1"/>
  <c r="K445" i="1"/>
  <c r="L402" i="1"/>
  <c r="K402" i="1"/>
  <c r="L377" i="1"/>
  <c r="K377" i="1"/>
  <c r="L357" i="1"/>
  <c r="K357" i="1"/>
  <c r="L353" i="1"/>
  <c r="K353" i="1"/>
  <c r="L349" i="1"/>
  <c r="K349" i="1"/>
  <c r="L334" i="1"/>
  <c r="K334" i="1"/>
  <c r="L316" i="1"/>
  <c r="K316" i="1"/>
  <c r="L304" i="1"/>
  <c r="K304" i="1"/>
  <c r="L247" i="1"/>
  <c r="K247" i="1"/>
  <c r="L240" i="1"/>
  <c r="K240" i="1"/>
  <c r="L229" i="1"/>
  <c r="K229" i="1"/>
  <c r="L194" i="1"/>
  <c r="K194" i="1"/>
  <c r="L191" i="1"/>
  <c r="K191" i="1"/>
  <c r="L186" i="1"/>
  <c r="K186" i="1"/>
  <c r="G186" i="1"/>
  <c r="L175" i="1"/>
  <c r="K175" i="1"/>
  <c r="L170" i="1"/>
  <c r="K170" i="1"/>
  <c r="L166" i="1"/>
  <c r="K166" i="1"/>
  <c r="G166" i="1"/>
  <c r="L144" i="1"/>
  <c r="K144" i="1"/>
  <c r="L142" i="1"/>
  <c r="K142" i="1"/>
  <c r="L141" i="1"/>
  <c r="K141" i="1"/>
  <c r="L125" i="1"/>
  <c r="K125" i="1"/>
  <c r="L95" i="1"/>
  <c r="K95" i="1"/>
  <c r="G95" i="1"/>
  <c r="L82" i="1"/>
  <c r="K82" i="1"/>
  <c r="G82" i="1"/>
  <c r="L80" i="1"/>
  <c r="K80" i="1"/>
  <c r="L67" i="1"/>
  <c r="K67" i="1"/>
  <c r="G67" i="1"/>
  <c r="L48" i="1"/>
  <c r="K48" i="1"/>
  <c r="L686" i="1"/>
  <c r="K686" i="1"/>
  <c r="G686" i="1"/>
  <c r="L1525" i="1"/>
  <c r="K1525" i="1"/>
  <c r="G1525" i="1"/>
  <c r="L1813" i="1"/>
  <c r="K1813" i="1"/>
  <c r="G1813" i="1"/>
  <c r="L1737" i="1"/>
  <c r="K1737" i="1"/>
  <c r="G1737" i="1"/>
  <c r="L1711" i="1"/>
  <c r="K1711" i="1"/>
  <c r="G1711" i="1"/>
  <c r="L1642" i="1"/>
  <c r="K1642" i="1"/>
  <c r="G1642" i="1"/>
  <c r="L1587" i="1"/>
  <c r="K1587" i="1"/>
  <c r="G1587" i="1"/>
  <c r="L1482" i="1"/>
  <c r="K1482" i="1"/>
  <c r="G1482" i="1"/>
  <c r="L1234" i="1"/>
  <c r="K1234" i="1"/>
  <c r="G1234" i="1"/>
  <c r="L1150" i="1"/>
  <c r="K1150" i="1"/>
  <c r="L920" i="1"/>
  <c r="K920" i="1"/>
  <c r="L812" i="1"/>
  <c r="K812" i="1"/>
  <c r="L556" i="1"/>
  <c r="K556" i="1"/>
  <c r="G556" i="1"/>
  <c r="L541" i="1"/>
  <c r="K541" i="1"/>
  <c r="G541" i="1"/>
  <c r="L508" i="1"/>
  <c r="K508" i="1"/>
  <c r="G508" i="1"/>
  <c r="L373" i="1"/>
  <c r="K373" i="1"/>
  <c r="G373" i="1"/>
  <c r="L348" i="1"/>
  <c r="K348" i="1"/>
  <c r="G348" i="1"/>
  <c r="L283" i="1"/>
  <c r="K283" i="1"/>
  <c r="G283" i="1"/>
  <c r="L91" i="1"/>
  <c r="K91" i="1"/>
  <c r="G91" i="1"/>
  <c r="L367" i="1"/>
  <c r="K367" i="1"/>
  <c r="G367" i="1"/>
  <c r="L325" i="1"/>
  <c r="K325" i="1"/>
  <c r="G325" i="1"/>
  <c r="L68" i="1"/>
  <c r="K68" i="1"/>
  <c r="G68" i="1"/>
  <c r="L1494" i="1"/>
  <c r="K1494" i="1"/>
  <c r="G1494" i="1"/>
  <c r="L733" i="1"/>
  <c r="K733" i="1"/>
  <c r="G733" i="1"/>
  <c r="L221" i="1"/>
  <c r="K221" i="1"/>
  <c r="G221" i="1"/>
  <c r="L1667" i="1"/>
  <c r="K1667" i="1"/>
  <c r="L1273" i="1"/>
  <c r="K1273" i="1"/>
  <c r="L1122" i="1"/>
  <c r="K1122" i="1"/>
  <c r="L34" i="1"/>
  <c r="K34" i="1"/>
  <c r="L1753" i="1"/>
  <c r="K1753" i="1"/>
  <c r="G1753" i="1"/>
  <c r="L397" i="1"/>
  <c r="K397" i="1"/>
  <c r="L1818" i="1"/>
  <c r="K1818" i="1"/>
  <c r="G1818" i="1"/>
  <c r="L1600" i="1"/>
  <c r="K1600" i="1"/>
  <c r="G1600" i="1"/>
  <c r="L1331" i="1"/>
  <c r="K1331" i="1"/>
  <c r="G1331" i="1"/>
  <c r="L1865" i="1"/>
  <c r="K1865" i="1"/>
  <c r="L1860" i="1"/>
  <c r="K1860" i="1"/>
  <c r="L1852" i="1"/>
  <c r="K1852" i="1"/>
  <c r="L1847" i="1"/>
  <c r="K1847" i="1"/>
  <c r="L1777" i="1"/>
  <c r="K1777" i="1"/>
  <c r="L1771" i="1"/>
  <c r="K1771" i="1"/>
  <c r="L1699" i="1"/>
  <c r="K1699" i="1"/>
  <c r="L1676" i="1"/>
  <c r="K1676" i="1"/>
  <c r="L1624" i="1"/>
  <c r="K1624" i="1"/>
  <c r="L1554" i="1"/>
  <c r="K1554" i="1"/>
  <c r="G1554" i="1"/>
  <c r="L1553" i="1"/>
  <c r="K1553" i="1"/>
  <c r="L1551" i="1"/>
  <c r="K1551" i="1"/>
  <c r="L1506" i="1"/>
  <c r="K1506" i="1"/>
  <c r="L1470" i="1"/>
  <c r="K1470" i="1"/>
  <c r="L1464" i="1"/>
  <c r="K1464" i="1"/>
  <c r="L1447" i="1"/>
  <c r="K1447" i="1"/>
  <c r="L1428" i="1"/>
  <c r="K1428" i="1"/>
  <c r="L1414" i="1"/>
  <c r="K1414" i="1"/>
  <c r="L1413" i="1"/>
  <c r="K1413" i="1"/>
  <c r="L1329" i="1"/>
  <c r="K1329" i="1"/>
  <c r="L1327" i="1"/>
  <c r="K1327" i="1"/>
  <c r="L1281" i="1"/>
  <c r="K1281" i="1"/>
  <c r="L1280" i="1"/>
  <c r="K1280" i="1"/>
  <c r="L1250" i="1"/>
  <c r="K1250" i="1"/>
  <c r="L1247" i="1"/>
  <c r="K1247" i="1"/>
  <c r="G1247" i="1"/>
  <c r="L1246" i="1"/>
  <c r="K1246" i="1"/>
  <c r="L1242" i="1"/>
  <c r="K1242" i="1"/>
  <c r="L1241" i="1"/>
  <c r="K1241" i="1"/>
  <c r="L1233" i="1"/>
  <c r="K1233" i="1"/>
  <c r="L1215" i="1"/>
  <c r="K1215" i="1"/>
  <c r="L1037" i="1"/>
  <c r="K1037" i="1"/>
  <c r="L994" i="1"/>
  <c r="K994" i="1"/>
  <c r="L991" i="1"/>
  <c r="K991" i="1"/>
  <c r="L990" i="1"/>
  <c r="K990" i="1"/>
  <c r="G990" i="1"/>
  <c r="L977" i="1"/>
  <c r="K977" i="1"/>
  <c r="L976" i="1"/>
  <c r="K976" i="1"/>
  <c r="L975" i="1"/>
  <c r="K975" i="1"/>
  <c r="G975" i="1"/>
  <c r="L972" i="1"/>
  <c r="K972" i="1"/>
  <c r="L971" i="1"/>
  <c r="K971" i="1"/>
  <c r="L969" i="1"/>
  <c r="K969" i="1"/>
  <c r="L968" i="1"/>
  <c r="K968" i="1"/>
  <c r="L967" i="1"/>
  <c r="K967" i="1"/>
  <c r="G967" i="1"/>
  <c r="L966" i="1"/>
  <c r="K966" i="1"/>
  <c r="L965" i="1"/>
  <c r="K965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G958" i="1"/>
  <c r="L957" i="1"/>
  <c r="K957" i="1"/>
  <c r="L955" i="1"/>
  <c r="K955" i="1"/>
  <c r="G955" i="1"/>
  <c r="L954" i="1"/>
  <c r="K954" i="1"/>
  <c r="L952" i="1"/>
  <c r="K952" i="1"/>
  <c r="L951" i="1"/>
  <c r="K951" i="1"/>
  <c r="L949" i="1"/>
  <c r="K949" i="1"/>
  <c r="L948" i="1"/>
  <c r="K948" i="1"/>
  <c r="G948" i="1"/>
  <c r="L947" i="1"/>
  <c r="K947" i="1"/>
  <c r="L909" i="1"/>
  <c r="K909" i="1"/>
  <c r="L789" i="1"/>
  <c r="K789" i="1"/>
  <c r="L775" i="1"/>
  <c r="K775" i="1"/>
  <c r="G775" i="1"/>
  <c r="L760" i="1"/>
  <c r="K760" i="1"/>
  <c r="L716" i="1"/>
  <c r="K716" i="1"/>
  <c r="G716" i="1"/>
  <c r="L672" i="1"/>
  <c r="K672" i="1"/>
  <c r="L627" i="1"/>
  <c r="K627" i="1"/>
  <c r="L625" i="1"/>
  <c r="K625" i="1"/>
  <c r="G625" i="1"/>
  <c r="L618" i="1"/>
  <c r="K618" i="1"/>
  <c r="L615" i="1"/>
  <c r="K615" i="1"/>
  <c r="L602" i="1"/>
  <c r="K602" i="1"/>
  <c r="G602" i="1"/>
  <c r="L582" i="1"/>
  <c r="K582" i="1"/>
  <c r="L579" i="1"/>
  <c r="K579" i="1"/>
  <c r="L575" i="1"/>
  <c r="K575" i="1"/>
  <c r="L572" i="1"/>
  <c r="K572" i="1"/>
  <c r="L564" i="1"/>
  <c r="K564" i="1"/>
  <c r="L563" i="1"/>
  <c r="K563" i="1"/>
  <c r="G563" i="1"/>
  <c r="L551" i="1"/>
  <c r="K551" i="1"/>
  <c r="L538" i="1"/>
  <c r="K538" i="1"/>
  <c r="L531" i="1"/>
  <c r="K531" i="1"/>
  <c r="L78" i="1"/>
  <c r="K78" i="1"/>
  <c r="L72" i="1"/>
  <c r="K72" i="1"/>
  <c r="L46" i="1"/>
  <c r="K46" i="1"/>
  <c r="L979" i="1"/>
  <c r="K979" i="1"/>
  <c r="G979" i="1"/>
  <c r="L852" i="1"/>
  <c r="K852" i="1"/>
  <c r="L1693" i="1"/>
  <c r="K1693" i="1"/>
  <c r="G1693" i="1"/>
  <c r="L1165" i="1"/>
  <c r="K1165" i="1"/>
  <c r="G1165" i="1"/>
  <c r="L108" i="1"/>
  <c r="K108" i="1"/>
  <c r="G108" i="1"/>
  <c r="L924" i="1"/>
  <c r="K924" i="1"/>
  <c r="G924" i="1"/>
  <c r="C42" i="2"/>
  <c r="G1863" i="1" s="1"/>
  <c r="C41" i="2"/>
  <c r="G1725" i="1" s="1"/>
  <c r="C40" i="2"/>
  <c r="G1657" i="1" s="1"/>
  <c r="C39" i="2"/>
  <c r="G1598" i="1" s="1"/>
  <c r="C38" i="2"/>
  <c r="G1547" i="1" s="1"/>
  <c r="C37" i="2"/>
  <c r="G1388" i="1" s="1"/>
  <c r="C36" i="2"/>
  <c r="G1341" i="1" s="1"/>
  <c r="C35" i="2"/>
  <c r="G1238" i="1" s="1"/>
  <c r="C34" i="2"/>
  <c r="G1223" i="1" s="1"/>
  <c r="C33" i="2"/>
  <c r="G1191" i="1" s="1"/>
  <c r="C32" i="2"/>
  <c r="G1174" i="1" s="1"/>
  <c r="C31" i="2"/>
  <c r="G1170" i="1" s="1"/>
  <c r="C30" i="2"/>
  <c r="G1144" i="1" s="1"/>
  <c r="C29" i="2"/>
  <c r="C28" i="2"/>
  <c r="G1003" i="1" s="1"/>
  <c r="C27" i="2"/>
  <c r="G996" i="1" s="1"/>
  <c r="C26" i="2"/>
  <c r="G1239" i="1" s="1"/>
  <c r="C24" i="2"/>
  <c r="G823" i="1" s="1"/>
  <c r="C23" i="2"/>
  <c r="G812" i="1" s="1"/>
  <c r="C22" i="2"/>
  <c r="C21" i="2"/>
  <c r="C20" i="2"/>
  <c r="G731" i="1" s="1"/>
  <c r="C19" i="2"/>
  <c r="G587" i="1" s="1"/>
  <c r="C18" i="2"/>
  <c r="G1648" i="1" s="1"/>
  <c r="C17" i="2"/>
  <c r="G1041" i="1" s="1"/>
  <c r="C16" i="2"/>
  <c r="G411" i="1" s="1"/>
  <c r="C15" i="2"/>
  <c r="G397" i="1" s="1"/>
  <c r="C14" i="2"/>
  <c r="G363" i="1" s="1"/>
  <c r="C13" i="2"/>
  <c r="G317" i="1" s="1"/>
  <c r="C12" i="2"/>
  <c r="G1167" i="1" s="1"/>
  <c r="C11" i="2"/>
  <c r="C10" i="2"/>
  <c r="G1631" i="1" s="1"/>
  <c r="C9" i="2"/>
  <c r="G1847" i="1" s="1"/>
  <c r="C8" i="2"/>
  <c r="G1745" i="1" s="1"/>
  <c r="C7" i="2"/>
  <c r="G1820" i="1" s="1"/>
  <c r="C6" i="2"/>
  <c r="C5" i="2"/>
  <c r="G870" i="1" s="1"/>
  <c r="G692" i="1" l="1"/>
  <c r="G52" i="1"/>
  <c r="G1774" i="1"/>
  <c r="G853" i="1"/>
  <c r="G1747" i="1"/>
  <c r="G627" i="1"/>
  <c r="G402" i="1"/>
  <c r="G1077" i="1"/>
  <c r="G72" i="1"/>
  <c r="G963" i="1"/>
  <c r="G1676" i="1"/>
  <c r="G141" i="1"/>
  <c r="G240" i="1"/>
  <c r="G519" i="1"/>
  <c r="G884" i="1"/>
  <c r="G1050" i="1"/>
  <c r="G535" i="1"/>
  <c r="G1448" i="1"/>
  <c r="G575" i="1"/>
  <c r="G259" i="1"/>
  <c r="G909" i="1"/>
  <c r="G1363" i="1"/>
  <c r="G1552" i="1"/>
  <c r="G952" i="1"/>
  <c r="G957" i="1"/>
  <c r="G960" i="1"/>
  <c r="G191" i="1"/>
  <c r="G475" i="1"/>
  <c r="G1761" i="1"/>
  <c r="G176" i="1"/>
  <c r="G1544" i="1"/>
  <c r="G669" i="1"/>
  <c r="G496" i="1"/>
  <c r="G1322" i="1"/>
  <c r="G1506" i="1"/>
  <c r="G1814" i="1"/>
  <c r="G760" i="1"/>
  <c r="G1246" i="1"/>
  <c r="G603" i="1"/>
  <c r="G1233" i="1"/>
  <c r="G1413" i="1"/>
  <c r="G1860" i="1"/>
  <c r="G353" i="1"/>
  <c r="G14" i="1"/>
  <c r="G306" i="1"/>
  <c r="G1218" i="1"/>
  <c r="G657" i="1"/>
  <c r="G969" i="1"/>
  <c r="G1447" i="1"/>
  <c r="G538" i="1"/>
  <c r="G564" i="1"/>
  <c r="G994" i="1"/>
  <c r="G1281" i="1"/>
  <c r="G1777" i="1"/>
  <c r="G316" i="1"/>
  <c r="G781" i="1"/>
  <c r="G1603" i="1"/>
  <c r="G226" i="1"/>
  <c r="G505" i="1"/>
  <c r="G1062" i="1"/>
  <c r="G1069" i="1"/>
  <c r="G565" i="1"/>
  <c r="G945" i="1"/>
  <c r="G1604" i="1"/>
  <c r="G1794" i="1"/>
  <c r="G959" i="1"/>
  <c r="G962" i="1"/>
  <c r="G966" i="1"/>
  <c r="G1428" i="1"/>
  <c r="G1470" i="1"/>
  <c r="G1553" i="1"/>
  <c r="G349" i="1"/>
  <c r="G377" i="1"/>
  <c r="G459" i="1"/>
  <c r="G145" i="1"/>
  <c r="G468" i="1"/>
  <c r="G709" i="1"/>
  <c r="G751" i="1"/>
  <c r="G1121" i="1"/>
  <c r="G1559" i="1"/>
  <c r="G1650" i="1"/>
  <c r="G1689" i="1"/>
  <c r="G1432" i="1"/>
  <c r="G511" i="1"/>
  <c r="G737" i="1"/>
  <c r="G1082" i="1"/>
  <c r="G1097" i="1"/>
  <c r="G1361" i="1"/>
  <c r="G1512" i="1"/>
  <c r="G697" i="1"/>
  <c r="G381" i="1"/>
  <c r="G1202" i="1"/>
  <c r="G1254" i="1"/>
  <c r="G1159" i="1"/>
  <c r="G1184" i="1"/>
  <c r="G572" i="1"/>
  <c r="G582" i="1"/>
  <c r="G618" i="1"/>
  <c r="G949" i="1"/>
  <c r="G954" i="1"/>
  <c r="G991" i="1"/>
  <c r="G1215" i="1"/>
  <c r="G1242" i="1"/>
  <c r="G1865" i="1"/>
  <c r="G125" i="1"/>
  <c r="G144" i="1"/>
  <c r="G175" i="1"/>
  <c r="G784" i="1"/>
  <c r="G1145" i="1"/>
  <c r="G1160" i="1"/>
  <c r="G1501" i="1"/>
  <c r="G1609" i="1"/>
  <c r="G1849" i="1"/>
  <c r="G1575" i="1"/>
  <c r="G36" i="1"/>
  <c r="G494" i="1"/>
  <c r="G631" i="1"/>
  <c r="G641" i="1"/>
  <c r="G902" i="1"/>
  <c r="G1156" i="1"/>
  <c r="G1311" i="1"/>
  <c r="G163" i="1"/>
  <c r="G365" i="1"/>
  <c r="G458" i="1"/>
  <c r="G905" i="1"/>
  <c r="G1063" i="1"/>
  <c r="G1313" i="1"/>
  <c r="G1646" i="1"/>
  <c r="G262" i="1"/>
  <c r="G724" i="1"/>
  <c r="G1029" i="1"/>
  <c r="G1333" i="1"/>
  <c r="G1225" i="1"/>
  <c r="G200" i="1"/>
  <c r="G818" i="1"/>
  <c r="G326" i="1"/>
  <c r="G408" i="1"/>
  <c r="G1132" i="1"/>
  <c r="G1722" i="1"/>
  <c r="G1864" i="1"/>
  <c r="G1250" i="1"/>
  <c r="G1414" i="1"/>
  <c r="G194" i="1"/>
  <c r="G20" i="1"/>
  <c r="G405" i="1"/>
  <c r="G912" i="1"/>
  <c r="G1023" i="1"/>
  <c r="G1027" i="1"/>
  <c r="G1092" i="1"/>
  <c r="G1782" i="1"/>
  <c r="G236" i="1"/>
  <c r="G833" i="1"/>
  <c r="G1599" i="1"/>
  <c r="G1686" i="1"/>
  <c r="G207" i="1"/>
  <c r="G721" i="1"/>
  <c r="G879" i="1"/>
  <c r="G1022" i="1"/>
  <c r="G647" i="1"/>
  <c r="G1208" i="1"/>
  <c r="G1043" i="1"/>
  <c r="G1229" i="1"/>
  <c r="G672" i="1"/>
  <c r="G1327" i="1"/>
  <c r="G247" i="1"/>
  <c r="G334" i="1"/>
  <c r="G46" i="1"/>
  <c r="G531" i="1"/>
  <c r="G947" i="1"/>
  <c r="G968" i="1"/>
  <c r="G972" i="1"/>
  <c r="G977" i="1"/>
  <c r="G1624" i="1"/>
  <c r="G1771" i="1"/>
  <c r="G1852" i="1"/>
  <c r="G48" i="1"/>
  <c r="G467" i="1"/>
  <c r="G498" i="1"/>
  <c r="G634" i="1"/>
  <c r="G1692" i="1"/>
  <c r="G239" i="1"/>
  <c r="G314" i="1"/>
  <c r="G440" i="1"/>
  <c r="G675" i="1"/>
  <c r="G678" i="1"/>
  <c r="G764" i="1"/>
  <c r="G779" i="1"/>
  <c r="G834" i="1"/>
  <c r="G992" i="1"/>
  <c r="G997" i="1"/>
  <c r="G1061" i="1"/>
  <c r="G1071" i="1"/>
  <c r="G1079" i="1"/>
  <c r="G1592" i="1"/>
  <c r="G62" i="1"/>
  <c r="G292" i="1"/>
  <c r="G1127" i="1"/>
  <c r="G1135" i="1"/>
  <c r="G1153" i="1"/>
  <c r="G1573" i="1"/>
  <c r="G1698" i="1"/>
  <c r="G1848" i="1"/>
  <c r="G1038" i="1"/>
  <c r="G1480" i="1"/>
  <c r="G69" i="1"/>
  <c r="G1306" i="1"/>
  <c r="G660" i="1"/>
  <c r="G1881" i="1"/>
  <c r="G1866" i="1"/>
  <c r="G1840" i="1"/>
  <c r="G1821" i="1"/>
  <c r="G1793" i="1"/>
  <c r="G1734" i="1"/>
  <c r="G1713" i="1"/>
  <c r="G1683" i="1"/>
  <c r="G1647" i="1"/>
  <c r="G1616" i="1"/>
  <c r="G1594" i="1"/>
  <c r="G1541" i="1"/>
  <c r="G1475" i="1"/>
  <c r="G1440" i="1"/>
  <c r="G1409" i="1"/>
  <c r="G1302" i="1"/>
  <c r="G1288" i="1"/>
  <c r="G1201" i="1"/>
  <c r="G1180" i="1"/>
  <c r="G1140" i="1"/>
  <c r="G1114" i="1"/>
  <c r="G1093" i="1"/>
  <c r="G1070" i="1"/>
  <c r="G1047" i="1"/>
  <c r="G1028" i="1"/>
  <c r="G1017" i="1"/>
  <c r="G1004" i="1"/>
  <c r="G989" i="1"/>
  <c r="G914" i="1"/>
  <c r="G898" i="1"/>
  <c r="G885" i="1"/>
  <c r="G869" i="1"/>
  <c r="G835" i="1"/>
  <c r="G822" i="1"/>
  <c r="G805" i="1"/>
  <c r="G787" i="1"/>
  <c r="G776" i="1"/>
  <c r="G762" i="1"/>
  <c r="G745" i="1"/>
  <c r="G730" i="1"/>
  <c r="G720" i="1"/>
  <c r="G708" i="1"/>
  <c r="G689" i="1"/>
  <c r="G679" i="1"/>
  <c r="G667" i="1"/>
  <c r="G644" i="1"/>
  <c r="G633" i="1"/>
  <c r="G597" i="1"/>
  <c r="G507" i="1"/>
  <c r="G1874" i="1"/>
  <c r="G1853" i="1"/>
  <c r="G1751" i="1"/>
  <c r="G1720" i="1"/>
  <c r="G1679" i="1"/>
  <c r="G1625" i="1"/>
  <c r="G1612" i="1"/>
  <c r="G1562" i="1"/>
  <c r="G1533" i="1"/>
  <c r="G1485" i="1"/>
  <c r="G1437" i="1"/>
  <c r="G1423" i="1"/>
  <c r="G1314" i="1"/>
  <c r="G1283" i="1"/>
  <c r="G1265" i="1"/>
  <c r="G1212" i="1"/>
  <c r="G1192" i="1"/>
  <c r="G1162" i="1"/>
  <c r="G1125" i="1"/>
  <c r="G1109" i="1"/>
  <c r="G1089" i="1"/>
  <c r="G1064" i="1"/>
  <c r="G1052" i="1"/>
  <c r="G1042" i="1"/>
  <c r="G1025" i="1"/>
  <c r="G1013" i="1"/>
  <c r="G985" i="1"/>
  <c r="G931" i="1"/>
  <c r="G910" i="1"/>
  <c r="G882" i="1"/>
  <c r="G843" i="1"/>
  <c r="G829" i="1"/>
  <c r="G813" i="1"/>
  <c r="G800" i="1"/>
  <c r="G783" i="1"/>
  <c r="G770" i="1"/>
  <c r="G726" i="1"/>
  <c r="G715" i="1"/>
  <c r="G703" i="1"/>
  <c r="G694" i="1"/>
  <c r="G685" i="1"/>
  <c r="G676" i="1"/>
  <c r="G659" i="1"/>
  <c r="G1868" i="1"/>
  <c r="G1796" i="1"/>
  <c r="G1772" i="1"/>
  <c r="G1740" i="1"/>
  <c r="G1717" i="1"/>
  <c r="G1651" i="1"/>
  <c r="G1601" i="1"/>
  <c r="G1555" i="1"/>
  <c r="G1479" i="1"/>
  <c r="G1446" i="1"/>
  <c r="G1434" i="1"/>
  <c r="G1336" i="1"/>
  <c r="G1307" i="1"/>
  <c r="G1292" i="1"/>
  <c r="G1275" i="1"/>
  <c r="G1260" i="1"/>
  <c r="G1203" i="1"/>
  <c r="G1185" i="1"/>
  <c r="G1151" i="1"/>
  <c r="G1102" i="1"/>
  <c r="G1049" i="1"/>
  <c r="G1030" i="1"/>
  <c r="G1008" i="1"/>
  <c r="G980" i="1"/>
  <c r="G922" i="1"/>
  <c r="G900" i="1"/>
  <c r="G887" i="1"/>
  <c r="G873" i="1"/>
  <c r="G837" i="1"/>
  <c r="G826" i="1"/>
  <c r="G808" i="1"/>
  <c r="G793" i="1"/>
  <c r="G778" i="1"/>
  <c r="G766" i="1"/>
  <c r="G749" i="1"/>
  <c r="G710" i="1"/>
  <c r="G700" i="1"/>
  <c r="G691" i="1"/>
  <c r="G682" i="1"/>
  <c r="G670" i="1"/>
  <c r="G656" i="1"/>
  <c r="G1838" i="1"/>
  <c r="G1819" i="1"/>
  <c r="G1780" i="1"/>
  <c r="G1721" i="1"/>
  <c r="G1697" i="1"/>
  <c r="G1681" i="1"/>
  <c r="G1626" i="1"/>
  <c r="G1564" i="1"/>
  <c r="G1502" i="1"/>
  <c r="G1438" i="1"/>
  <c r="G1424" i="1"/>
  <c r="G1396" i="1"/>
  <c r="G1315" i="1"/>
  <c r="G1285" i="1"/>
  <c r="G1266" i="1"/>
  <c r="G1194" i="1"/>
  <c r="G1136" i="1"/>
  <c r="G1110" i="1"/>
  <c r="G1091" i="1"/>
  <c r="G1044" i="1"/>
  <c r="G1000" i="1"/>
  <c r="G986" i="1"/>
  <c r="G932" i="1"/>
  <c r="G911" i="1"/>
  <c r="G894" i="1"/>
  <c r="G883" i="1"/>
  <c r="G849" i="1"/>
  <c r="G816" i="1"/>
  <c r="G785" i="1"/>
  <c r="G772" i="1"/>
  <c r="G757" i="1"/>
  <c r="G742" i="1"/>
  <c r="G727" i="1"/>
  <c r="G717" i="1"/>
  <c r="G704" i="1"/>
  <c r="G696" i="1"/>
  <c r="G687" i="1"/>
  <c r="G651" i="1"/>
  <c r="G642" i="1"/>
  <c r="G1839" i="1"/>
  <c r="G1836" i="1"/>
  <c r="G1718" i="1"/>
  <c r="G1557" i="1"/>
  <c r="G1484" i="1"/>
  <c r="G1426" i="1"/>
  <c r="G1339" i="1"/>
  <c r="G1297" i="1"/>
  <c r="G1173" i="1"/>
  <c r="G1157" i="1"/>
  <c r="G1075" i="1"/>
  <c r="G877" i="1"/>
  <c r="G773" i="1"/>
  <c r="G707" i="1"/>
  <c r="G673" i="1"/>
  <c r="G652" i="1"/>
  <c r="G622" i="1"/>
  <c r="G605" i="1"/>
  <c r="G497" i="1"/>
  <c r="G451" i="1"/>
  <c r="G406" i="1"/>
  <c r="G371" i="1"/>
  <c r="G322" i="1"/>
  <c r="G268" i="1"/>
  <c r="G223" i="1"/>
  <c r="G179" i="1"/>
  <c r="G98" i="1"/>
  <c r="G38" i="1"/>
  <c r="G1842" i="1"/>
  <c r="G1835" i="1"/>
  <c r="G1762" i="1"/>
  <c r="G1318" i="1"/>
  <c r="G1293" i="1"/>
  <c r="G1823" i="1"/>
  <c r="G1797" i="1"/>
  <c r="G1746" i="1"/>
  <c r="G1738" i="1"/>
  <c r="G1614" i="1"/>
  <c r="G1606" i="1"/>
  <c r="G1597" i="1"/>
  <c r="G1505" i="1"/>
  <c r="G1450" i="1"/>
  <c r="G1257" i="1"/>
  <c r="G1104" i="1"/>
  <c r="G1035" i="1"/>
  <c r="G1016" i="1"/>
  <c r="G1012" i="1"/>
  <c r="G1005" i="1"/>
  <c r="G995" i="1"/>
  <c r="G933" i="1"/>
  <c r="G891" i="1"/>
  <c r="G886" i="1"/>
  <c r="G840" i="1"/>
  <c r="G827" i="1"/>
  <c r="G723" i="1"/>
  <c r="G688" i="1"/>
  <c r="G638" i="1"/>
  <c r="G442" i="1"/>
  <c r="G392" i="1"/>
  <c r="G352" i="1"/>
  <c r="G298" i="1"/>
  <c r="G204" i="1"/>
  <c r="G169" i="1"/>
  <c r="G30" i="1"/>
  <c r="G1778" i="1"/>
  <c r="G1623" i="1"/>
  <c r="G1508" i="1"/>
  <c r="G1481" i="1"/>
  <c r="G1439" i="1"/>
  <c r="G1181" i="1"/>
  <c r="G1862" i="1"/>
  <c r="G1706" i="1"/>
  <c r="G1695" i="1"/>
  <c r="G1666" i="1"/>
  <c r="G1578" i="1"/>
  <c r="G1539" i="1"/>
  <c r="G1519" i="1"/>
  <c r="G1436" i="1"/>
  <c r="G1429" i="1"/>
  <c r="G1420" i="1"/>
  <c r="G1312" i="1"/>
  <c r="G1303" i="1"/>
  <c r="G1111" i="1"/>
  <c r="G1055" i="1"/>
  <c r="G867" i="1"/>
  <c r="G807" i="1"/>
  <c r="G796" i="1"/>
  <c r="G732" i="1"/>
  <c r="G701" i="1"/>
  <c r="G655" i="1"/>
  <c r="G630" i="1"/>
  <c r="G609" i="1"/>
  <c r="G523" i="1"/>
  <c r="G456" i="1"/>
  <c r="G426" i="1"/>
  <c r="G376" i="1"/>
  <c r="G341" i="1"/>
  <c r="G287" i="1"/>
  <c r="G231" i="1"/>
  <c r="G140" i="1"/>
  <c r="G45" i="1"/>
  <c r="G26" i="1"/>
  <c r="G1628" i="1"/>
  <c r="G1282" i="1"/>
  <c r="G1274" i="1"/>
  <c r="G1261" i="1"/>
  <c r="G1195" i="1"/>
  <c r="G1103" i="1"/>
  <c r="G1058" i="1"/>
  <c r="G1010" i="1"/>
  <c r="G987" i="1"/>
  <c r="G906" i="1"/>
  <c r="G899" i="1"/>
  <c r="G888" i="1"/>
  <c r="G839" i="1"/>
  <c r="G761" i="1"/>
  <c r="G752" i="1"/>
  <c r="G719" i="1"/>
  <c r="G693" i="1"/>
  <c r="G690" i="1"/>
  <c r="G637" i="1"/>
  <c r="G632" i="1"/>
  <c r="G613" i="1"/>
  <c r="G543" i="1"/>
  <c r="G441" i="1"/>
  <c r="G385" i="1"/>
  <c r="G295" i="1"/>
  <c r="G203" i="1"/>
  <c r="G164" i="1"/>
  <c r="G51" i="1"/>
  <c r="G920" i="1"/>
  <c r="G1295" i="1"/>
  <c r="G589" i="1"/>
  <c r="G128" i="1"/>
  <c r="G375" i="1"/>
  <c r="G444" i="1"/>
  <c r="G453" i="1"/>
  <c r="G628" i="1"/>
  <c r="G872" i="1"/>
  <c r="G981" i="1"/>
  <c r="G1046" i="1"/>
  <c r="G1188" i="1"/>
  <c r="G1441" i="1"/>
  <c r="G1678" i="1"/>
  <c r="G1714" i="1"/>
  <c r="G788" i="1"/>
  <c r="G1080" i="1"/>
  <c r="G1106" i="1"/>
  <c r="G907" i="1"/>
  <c r="G771" i="1"/>
  <c r="G288" i="1"/>
  <c r="G1273" i="1"/>
  <c r="G1186" i="1"/>
  <c r="G1445" i="1"/>
  <c r="G1105" i="1"/>
  <c r="G1294" i="1"/>
  <c r="G310" i="1"/>
  <c r="G1150" i="1"/>
  <c r="G35" i="1"/>
  <c r="G41" i="1"/>
  <c r="G90" i="1"/>
  <c r="G337" i="1"/>
  <c r="G539" i="1"/>
  <c r="G592" i="1"/>
  <c r="G608" i="1"/>
  <c r="G643" i="1"/>
  <c r="G683" i="1"/>
  <c r="G702" i="1"/>
  <c r="G711" i="1"/>
  <c r="G798" i="1"/>
  <c r="G804" i="1"/>
  <c r="G825" i="1"/>
  <c r="G982" i="1"/>
  <c r="G1278" i="1"/>
  <c r="G1422" i="1"/>
  <c r="G1435" i="1"/>
  <c r="G1511" i="1"/>
  <c r="G1636" i="1"/>
  <c r="G504" i="1"/>
  <c r="G838" i="1"/>
  <c r="G908" i="1"/>
  <c r="G554" i="1"/>
  <c r="G1304" i="1"/>
  <c r="G939" i="1"/>
  <c r="G1179" i="1"/>
  <c r="G1216" i="1"/>
  <c r="G1113" i="1"/>
  <c r="G1735" i="1"/>
  <c r="G241" i="1"/>
  <c r="G1087" i="1"/>
  <c r="G1523" i="1"/>
  <c r="G1217" i="1"/>
  <c r="G561" i="1"/>
  <c r="G18" i="1"/>
  <c r="G1108" i="1"/>
  <c r="G1343" i="1"/>
  <c r="G1076" i="1"/>
  <c r="G71" i="1"/>
  <c r="G1457" i="1"/>
  <c r="G1116" i="1"/>
  <c r="G378" i="1"/>
  <c r="G1574" i="1"/>
  <c r="G1286" i="1"/>
  <c r="G820" i="1"/>
  <c r="G209" i="1"/>
  <c r="G1214" i="1"/>
  <c r="G940" i="1"/>
  <c r="G1129" i="1"/>
  <c r="G1531" i="1"/>
  <c r="G734" i="1"/>
  <c r="G1826" i="1"/>
  <c r="G1126" i="1"/>
  <c r="G1122" i="1"/>
  <c r="G1384" i="1"/>
  <c r="G1034" i="1"/>
  <c r="G824" i="1"/>
  <c r="G1289" i="1"/>
  <c r="G769" i="1"/>
  <c r="G1326" i="1"/>
  <c r="G114" i="1"/>
  <c r="G1467" i="1"/>
  <c r="G58" i="1"/>
  <c r="G63" i="1"/>
  <c r="G1367" i="1"/>
  <c r="G1743" i="1"/>
  <c r="G1175" i="1"/>
  <c r="G1858" i="1"/>
  <c r="G915" i="1"/>
  <c r="G1663" i="1"/>
  <c r="G1220" i="1"/>
  <c r="G1655" i="1"/>
  <c r="G425" i="1"/>
  <c r="G1653" i="1"/>
  <c r="G1088" i="1"/>
  <c r="G1521" i="1"/>
  <c r="G1324" i="1"/>
  <c r="G525" i="1"/>
  <c r="G54" i="1"/>
  <c r="G1789" i="1"/>
  <c r="G1296" i="1"/>
  <c r="G1340" i="1"/>
  <c r="G941" i="1"/>
  <c r="G750" i="1"/>
  <c r="G874" i="1"/>
  <c r="G537" i="1"/>
  <c r="G1776" i="1"/>
  <c r="G1168" i="1"/>
  <c r="G650" i="1"/>
  <c r="G1133" i="1"/>
  <c r="G714" i="1"/>
  <c r="G1007" i="1"/>
  <c r="G17" i="1"/>
  <c r="G1015" i="1"/>
  <c r="G774" i="1"/>
  <c r="G1472" i="1"/>
  <c r="G1882" i="1"/>
  <c r="G929" i="1"/>
  <c r="G671" i="1"/>
  <c r="G1115" i="1"/>
  <c r="G277" i="1"/>
  <c r="G1545" i="1"/>
  <c r="G34" i="1"/>
  <c r="G1667" i="1"/>
  <c r="G174" i="1"/>
  <c r="G182" i="1"/>
  <c r="G222" i="1"/>
  <c r="G419" i="1"/>
  <c r="G636" i="1"/>
  <c r="G699" i="1"/>
  <c r="G790" i="1"/>
  <c r="G809" i="1"/>
  <c r="G923" i="1"/>
  <c r="G1118" i="1"/>
  <c r="G1287" i="1"/>
  <c r="G1515" i="1"/>
  <c r="G1872" i="1"/>
  <c r="G1510" i="1"/>
  <c r="G1565" i="1"/>
  <c r="G1237" i="1"/>
  <c r="G1691" i="1"/>
  <c r="G1308" i="1"/>
  <c r="G208" i="1"/>
  <c r="G257" i="1"/>
  <c r="G490" i="1"/>
  <c r="G791" i="1"/>
  <c r="G1072" i="1"/>
  <c r="G1221" i="1"/>
  <c r="G1230" i="1"/>
  <c r="G1463" i="1"/>
  <c r="G1518" i="1"/>
  <c r="G1659" i="1"/>
  <c r="G1687" i="1"/>
  <c r="G1795" i="1"/>
  <c r="G1822" i="1"/>
  <c r="G1095" i="1"/>
  <c r="G482" i="1"/>
  <c r="G1449" i="1"/>
  <c r="G999" i="1"/>
  <c r="G795" i="1"/>
  <c r="G1040" i="1"/>
  <c r="G579" i="1"/>
  <c r="G951" i="1"/>
  <c r="G961" i="1"/>
  <c r="G971" i="1"/>
  <c r="G1037" i="1"/>
  <c r="G1280" i="1"/>
  <c r="G1464" i="1"/>
  <c r="G1699" i="1"/>
  <c r="G142" i="1"/>
  <c r="G229" i="1"/>
  <c r="G357" i="1"/>
  <c r="G486" i="1"/>
  <c r="G978" i="1"/>
  <c r="G1527" i="1"/>
  <c r="G1766" i="1"/>
  <c r="G87" i="1"/>
  <c r="G432" i="1"/>
  <c r="G463" i="1"/>
  <c r="G568" i="1"/>
  <c r="G738" i="1"/>
  <c r="G1056" i="1"/>
  <c r="G1065" i="1"/>
  <c r="G1094" i="1"/>
  <c r="G1099" i="1"/>
  <c r="G1112" i="1"/>
  <c r="G1183" i="1"/>
  <c r="G1345" i="1"/>
  <c r="G1593" i="1"/>
  <c r="G1775" i="1"/>
  <c r="G1700" i="1"/>
  <c r="G1654" i="1"/>
  <c r="G1566" i="1"/>
  <c r="G1461" i="1"/>
  <c r="G1321" i="1"/>
  <c r="G1219" i="1"/>
  <c r="G1154" i="1"/>
  <c r="G1120" i="1"/>
  <c r="G1090" i="1"/>
  <c r="G1073" i="1"/>
  <c r="G1053" i="1"/>
  <c r="G810" i="1"/>
  <c r="G550" i="1"/>
  <c r="G491" i="1"/>
  <c r="G418" i="1"/>
  <c r="G312" i="1"/>
  <c r="G183" i="1"/>
  <c r="G57" i="1"/>
  <c r="G1841" i="1"/>
  <c r="G1748" i="1"/>
  <c r="G1690" i="1"/>
  <c r="G1627" i="1"/>
  <c r="G1520" i="1"/>
  <c r="G1442" i="1"/>
  <c r="G1235" i="1"/>
  <c r="G1210" i="1"/>
  <c r="G1101" i="1"/>
  <c r="G1083" i="1"/>
  <c r="G1066" i="1"/>
  <c r="G918" i="1"/>
  <c r="G739" i="1"/>
  <c r="G526" i="1"/>
  <c r="G472" i="1"/>
  <c r="G379" i="1"/>
  <c r="G261" i="1"/>
  <c r="G135" i="1"/>
  <c r="G1798" i="1"/>
  <c r="G1744" i="1"/>
  <c r="G1664" i="1"/>
  <c r="G1581" i="1"/>
  <c r="G1509" i="1"/>
  <c r="G1335" i="1"/>
  <c r="G1224" i="1"/>
  <c r="G1128" i="1"/>
  <c r="G1096" i="1"/>
  <c r="G1078" i="1"/>
  <c r="G1059" i="1"/>
  <c r="G896" i="1"/>
  <c r="G569" i="1"/>
  <c r="G500" i="1"/>
  <c r="G449" i="1"/>
  <c r="G230" i="1"/>
  <c r="G83" i="1"/>
  <c r="G1854" i="1"/>
  <c r="G1750" i="1"/>
  <c r="G1694" i="1"/>
  <c r="G1629" i="1"/>
  <c r="G1530" i="1"/>
  <c r="G1444" i="1"/>
  <c r="G1305" i="1"/>
  <c r="G1211" i="1"/>
  <c r="G1149" i="1"/>
  <c r="G1084" i="1"/>
  <c r="G1067" i="1"/>
  <c r="G1036" i="1"/>
  <c r="G746" i="1"/>
  <c r="G529" i="1"/>
  <c r="G483" i="1"/>
  <c r="G386" i="1"/>
  <c r="G263" i="1"/>
  <c r="G138" i="1"/>
  <c r="G39" i="1"/>
  <c r="G1255" i="1"/>
  <c r="G983" i="1"/>
  <c r="G1418" i="1"/>
  <c r="G78" i="1"/>
  <c r="G1649" i="1"/>
  <c r="G956" i="1"/>
  <c r="G1433" i="1"/>
  <c r="G712" i="1"/>
  <c r="G1844" i="1"/>
  <c r="G984" i="1"/>
  <c r="G551" i="1"/>
  <c r="G615" i="1"/>
  <c r="G789" i="1"/>
  <c r="G965" i="1"/>
  <c r="G976" i="1"/>
  <c r="G1241" i="1"/>
  <c r="G1329" i="1"/>
  <c r="G1551" i="1"/>
  <c r="G80" i="1"/>
  <c r="G170" i="1"/>
  <c r="G304" i="1"/>
  <c r="G445" i="1"/>
  <c r="G612" i="1"/>
  <c r="G1155" i="1"/>
  <c r="G1021" i="1"/>
  <c r="G510" i="1"/>
  <c r="G903" i="1"/>
  <c r="G1081" i="1"/>
  <c r="G2" i="1" l="1"/>
  <c r="I3" i="1"/>
  <c r="G3" i="1"/>
  <c r="I6" i="1"/>
  <c r="I5" i="1"/>
  <c r="I4" i="1"/>
  <c r="I2" i="1"/>
  <c r="G6" i="1"/>
  <c r="G5" i="1"/>
  <c r="G4" i="1"/>
  <c r="K2" i="1" l="1"/>
  <c r="K3" i="1"/>
  <c r="K6" i="1"/>
  <c r="K5" i="1"/>
  <c r="K4" i="1"/>
</calcChain>
</file>

<file path=xl/sharedStrings.xml><?xml version="1.0" encoding="utf-8"?>
<sst xmlns="http://schemas.openxmlformats.org/spreadsheetml/2006/main" count="18298" uniqueCount="4050">
  <si>
    <t>Timestamp</t>
  </si>
  <si>
    <t>Your Salary</t>
  </si>
  <si>
    <t>Currency</t>
  </si>
  <si>
    <t>Your Job Title</t>
  </si>
  <si>
    <t>Where do you work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</si>
  <si>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</si>
  <si>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</si>
  <si>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</si>
  <si>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</si>
  <si>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</si>
  <si>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</si>
  <si>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</si>
  <si>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</si>
  <si>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</si>
  <si>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</si>
  <si>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</si>
  <si>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</si>
  <si>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</si>
  <si>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</si>
  <si>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</si>
  <si>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</si>
  <si>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</si>
  <si>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</si>
  <si>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</si>
  <si>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</si>
  <si>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</si>
  <si>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</si>
  <si>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</si>
  <si>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</si>
  <si>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</si>
  <si>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</si>
  <si>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</si>
  <si>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</si>
  <si>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</si>
  <si>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</si>
  <si>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</si>
  <si>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</si>
  <si>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</si>
  <si>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</si>
  <si>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</si>
  <si>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</si>
  <si>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</si>
  <si>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</si>
  <si>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</si>
  <si>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</si>
  <si>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</si>
  <si>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</si>
  <si>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</si>
  <si>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</si>
  <si>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</si>
  <si>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</si>
  <si>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</si>
  <si>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</si>
  <si>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</si>
  <si>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</si>
  <si>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</si>
  <si>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</si>
  <si>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</si>
  <si>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</si>
  <si>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</si>
  <si>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</si>
  <si>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</si>
  <si>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</si>
  <si>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</si>
  <si>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</si>
  <si>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</si>
  <si>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</si>
  <si>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</si>
  <si>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</si>
  <si>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</si>
  <si>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</si>
  <si>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</si>
  <si>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</si>
  <si>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</si>
  <si>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</si>
  <si>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</si>
  <si>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</si>
  <si>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</si>
  <si>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</si>
  <si>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</si>
  <si>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</si>
  <si>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</si>
  <si>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</si>
  <si>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</si>
  <si>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</si>
  <si>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</si>
  <si>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</si>
  <si>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</si>
  <si>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</si>
  <si>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</si>
  <si>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</si>
  <si>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</si>
  <si>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</si>
  <si>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</si>
  <si>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</si>
  <si>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</si>
  <si>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</si>
  <si>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</si>
  <si>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</si>
  <si>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</si>
  <si>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</si>
  <si>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</si>
  <si>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</si>
  <si>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</si>
  <si>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</si>
  <si>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</si>
  <si>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</si>
  <si>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</si>
  <si>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</si>
  <si>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</si>
  <si>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</si>
  <si>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</si>
  <si>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</si>
  <si>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</si>
  <si>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</si>
  <si>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</si>
  <si>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</si>
  <si>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</si>
  <si>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</si>
  <si>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</si>
  <si>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</si>
  <si>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</si>
  <si>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</si>
  <si>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</si>
  <si>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</si>
  <si>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</si>
  <si>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</si>
  <si>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</si>
  <si>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</si>
  <si>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</si>
  <si>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</si>
  <si>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</si>
  <si>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</si>
  <si>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</si>
  <si>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</si>
  <si>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</si>
  <si>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</si>
  <si>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</si>
  <si>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</si>
  <si>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</si>
  <si>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</si>
  <si>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</si>
  <si>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</si>
  <si>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</si>
  <si>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</si>
  <si>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</si>
  <si>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</si>
  <si>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</si>
  <si>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</si>
  <si>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</si>
  <si>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</si>
  <si>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</si>
  <si>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</si>
  <si>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</si>
  <si>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</si>
  <si>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</si>
  <si>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</si>
  <si>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</si>
  <si>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</si>
  <si>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</si>
  <si>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</si>
  <si>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</si>
  <si>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</si>
  <si>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</si>
  <si>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</si>
  <si>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</si>
  <si>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</si>
  <si>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</si>
  <si>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</si>
  <si>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</si>
  <si>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</si>
  <si>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</si>
  <si>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</si>
  <si>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</si>
  <si>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</si>
  <si>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</si>
  <si>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</si>
  <si>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</si>
  <si>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</si>
  <si>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</si>
  <si>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</si>
  <si>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</si>
  <si>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</si>
  <si>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</si>
  <si>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</si>
  <si>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</si>
  <si>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</si>
  <si>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</si>
  <si>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</si>
  <si>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</si>
  <si>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</si>
  <si>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</si>
  <si>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</si>
  <si>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</si>
  <si>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</si>
  <si>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</si>
  <si>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</si>
  <si>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</si>
  <si>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</si>
  <si>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</si>
  <si>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</si>
  <si>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</si>
  <si>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</si>
  <si>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</si>
  <si>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</si>
  <si>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</si>
  <si>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</si>
  <si>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</si>
  <si>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</si>
  <si>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</si>
  <si>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</si>
  <si>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</si>
  <si>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</si>
  <si>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</si>
  <si>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</si>
  <si>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</si>
  <si>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</si>
  <si>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</si>
  <si>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</si>
  <si>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</si>
  <si>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</si>
  <si>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</si>
  <si>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</si>
  <si>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</si>
  <si>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</si>
  <si>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</si>
  <si>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</si>
  <si>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</si>
  <si>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</si>
  <si>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</si>
  <si>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</si>
  <si>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</si>
  <si>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</si>
  <si>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</si>
  <si>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</si>
  <si>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</si>
  <si>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</si>
  <si>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</si>
  <si>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</si>
  <si>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</si>
  <si>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</si>
  <si>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</si>
  <si>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</si>
  <si>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</si>
  <si>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</si>
  <si>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</si>
  <si>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</si>
  <si>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</si>
  <si>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</si>
  <si>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</si>
  <si>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</si>
  <si>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</si>
  <si>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</si>
  <si>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</si>
  <si>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</si>
  <si>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</si>
  <si>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</si>
  <si>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</si>
  <si>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</si>
  <si>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</si>
  <si>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</si>
  <si>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</si>
  <si>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</si>
  <si>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</si>
  <si>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</si>
  <si>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</si>
  <si>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</si>
  <si>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</si>
  <si>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</si>
  <si>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</si>
  <si>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</si>
  <si>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</si>
  <si>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</si>
  <si>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</si>
  <si>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</si>
  <si>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</si>
  <si>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</si>
  <si>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</si>
  <si>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</si>
  <si>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</si>
  <si>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</si>
  <si>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</si>
  <si>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</si>
  <si>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</si>
  <si>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</si>
  <si>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</si>
  <si>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</si>
  <si>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</si>
  <si>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</si>
  <si>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</si>
  <si>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</si>
  <si>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</si>
  <si>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</si>
  <si>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</si>
  <si>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</si>
  <si>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</si>
  <si>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</si>
  <si>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</si>
  <si>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</si>
  <si>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</si>
  <si>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</si>
  <si>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</si>
  <si>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</si>
  <si>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</si>
  <si>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</si>
  <si>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</si>
  <si>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</si>
  <si>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</si>
  <si>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</si>
  <si>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</si>
  <si>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</si>
  <si>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</si>
  <si>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</si>
  <si>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</si>
  <si>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</si>
  <si>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</si>
  <si>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</si>
  <si>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</si>
  <si>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</si>
  <si>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</si>
  <si>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</si>
  <si>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</si>
  <si>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</si>
  <si>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</si>
  <si>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</si>
  <si>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</si>
  <si>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</si>
  <si>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</si>
  <si>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</si>
  <si>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</si>
  <si>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</si>
  <si>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</si>
  <si>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</si>
  <si>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</si>
  <si>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</si>
  <si>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</si>
  <si>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</si>
  <si>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</si>
  <si>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</si>
  <si>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</si>
  <si>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</si>
  <si>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</si>
  <si>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</si>
  <si>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</si>
  <si>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</si>
  <si>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</si>
  <si>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</si>
  <si>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</si>
  <si>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</si>
  <si>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</si>
  <si>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</si>
  <si>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</si>
  <si>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</si>
  <si>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</si>
  <si>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</si>
  <si>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</si>
  <si>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</si>
  <si>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</si>
  <si>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</si>
  <si>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</si>
  <si>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</si>
  <si>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</si>
  <si>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</si>
  <si>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</si>
  <si>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</si>
  <si>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</si>
  <si>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</si>
  <si>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</si>
  <si>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</si>
  <si>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</si>
  <si>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</si>
  <si>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</si>
  <si>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</si>
  <si>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</si>
  <si>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</si>
  <si>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</si>
  <si>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</si>
  <si>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</si>
  <si>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</si>
  <si>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</si>
  <si>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</si>
  <si>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</si>
  <si>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</si>
  <si>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</si>
  <si>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</si>
  <si>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</si>
  <si>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</si>
  <si>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</si>
  <si>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</si>
  <si>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</si>
  <si>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</si>
  <si>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</si>
  <si>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</si>
  <si>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</si>
  <si>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</si>
  <si>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</si>
  <si>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</si>
  <si>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</si>
  <si>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</si>
  <si>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</si>
  <si>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</si>
  <si>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</si>
  <si>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</si>
  <si>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</si>
  <si>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</si>
  <si>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</si>
  <si>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</si>
  <si>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</si>
  <si>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</si>
  <si>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</si>
  <si>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</si>
  <si>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</si>
  <si>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</si>
  <si>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</si>
  <si>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</si>
  <si>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</si>
  <si>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</si>
  <si>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</si>
  <si>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</si>
  <si>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</si>
  <si>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</si>
  <si>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</si>
  <si>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</si>
  <si>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</si>
  <si>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</si>
  <si>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</si>
  <si>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</si>
  <si>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</si>
  <si>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</si>
  <si>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</si>
  <si>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</si>
  <si>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</si>
  <si>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</si>
  <si>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</si>
  <si>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</si>
  <si>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</si>
  <si>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</si>
  <si>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</si>
  <si>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</si>
  <si>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</si>
  <si>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</si>
  <si>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</si>
  <si>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</si>
  <si>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</si>
  <si>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</si>
  <si>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</si>
  <si>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</si>
  <si>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</si>
  <si>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</si>
  <si>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</si>
  <si>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</si>
  <si>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</si>
  <si>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</si>
  <si>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</si>
  <si>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</si>
  <si>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</si>
  <si>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</si>
  <si>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</si>
  <si>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</si>
  <si>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</si>
  <si>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</si>
  <si>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</si>
  <si>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</si>
  <si>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</si>
  <si>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</si>
  <si>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</si>
  <si>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</si>
  <si>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</si>
  <si>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</si>
  <si>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</si>
  <si>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</si>
  <si>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</si>
  <si>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</si>
  <si>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</si>
  <si>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</si>
  <si>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</si>
  <si>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</si>
  <si>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</si>
  <si>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</si>
  <si>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</si>
  <si>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</si>
  <si>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</si>
  <si>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</si>
  <si>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</si>
  <si>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</si>
  <si>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</si>
  <si>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</si>
  <si>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</si>
  <si>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</si>
  <si>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</si>
  <si>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</si>
  <si>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</si>
  <si>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</si>
  <si>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</si>
  <si>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</si>
  <si>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</si>
  <si>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</si>
  <si>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</si>
  <si>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</si>
  <si>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</si>
  <si>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</si>
  <si>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</si>
  <si>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</si>
  <si>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</si>
  <si>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</si>
  <si>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</si>
  <si>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</si>
  <si>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</si>
  <si>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</si>
  <si>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</si>
  <si>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</si>
  <si>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</si>
  <si>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</si>
  <si>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</si>
  <si>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</si>
  <si>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</si>
  <si>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</si>
  <si>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</si>
  <si>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</si>
  <si>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</si>
  <si>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</si>
  <si>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</si>
  <si>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</si>
  <si>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</si>
  <si>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</si>
  <si>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</si>
  <si>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</si>
  <si>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</si>
  <si>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</si>
  <si>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</si>
  <si>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</si>
  <si>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</si>
  <si>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</si>
  <si>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</si>
  <si>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</si>
  <si>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</si>
  <si>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</si>
  <si>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</si>
  <si>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</si>
  <si>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</si>
  <si>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</si>
  <si>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</si>
  <si>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</si>
  <si>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</si>
  <si>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</si>
  <si>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</si>
  <si>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</si>
  <si>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</si>
  <si>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</si>
  <si>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</si>
  <si>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</si>
  <si>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</si>
  <si>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</si>
  <si>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</si>
  <si>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</si>
  <si>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</si>
  <si>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</si>
  <si>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</si>
  <si>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</si>
  <si>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</si>
  <si>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</si>
  <si>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</si>
  <si>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</si>
  <si>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</si>
  <si>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</si>
  <si>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</si>
  <si>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</si>
  <si>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</si>
  <si>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</si>
  <si>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</si>
  <si>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</si>
  <si>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</si>
  <si>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</si>
  <si>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</si>
  <si>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</si>
  <si>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</si>
  <si>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</si>
  <si>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</si>
  <si>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</si>
  <si>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</si>
  <si>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</si>
  <si>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</si>
  <si>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</si>
  <si>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</si>
  <si>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</si>
  <si>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</si>
  <si>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</si>
  <si>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</si>
  <si>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</si>
  <si>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</si>
  <si>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</si>
  <si>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</si>
  <si>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</si>
  <si>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</si>
  <si>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</si>
  <si>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</si>
  <si>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</si>
  <si>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</si>
  <si>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</si>
  <si>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</si>
  <si>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</si>
  <si>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</si>
  <si>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</si>
  <si>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</si>
  <si>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</si>
  <si>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</si>
  <si>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</si>
  <si>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</si>
  <si>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</si>
  <si>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</si>
  <si>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</si>
  <si>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</si>
  <si>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</si>
  <si>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</si>
  <si>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</si>
  <si>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</si>
  <si>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</si>
  <si>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</si>
  <si>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</si>
  <si>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</si>
  <si>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</si>
  <si>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</si>
  <si>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</si>
  <si>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</si>
  <si>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</si>
  <si>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</si>
  <si>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</si>
  <si>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</si>
  <si>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</si>
  <si>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</si>
  <si>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</si>
  <si>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</si>
  <si>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</si>
  <si>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</si>
  <si>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</si>
  <si>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</si>
  <si>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</si>
  <si>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</si>
  <si>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</si>
  <si>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</si>
  <si>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</si>
  <si>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</si>
  <si>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</si>
  <si>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</si>
  <si>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</si>
  <si>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</si>
  <si>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</si>
  <si>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</si>
  <si>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</si>
  <si>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</si>
  <si>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</si>
  <si>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</si>
  <si>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</si>
  <si>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</si>
  <si>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</si>
  <si>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</si>
  <si>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</si>
  <si>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</si>
  <si>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</si>
  <si>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</si>
  <si>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</si>
  <si>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</si>
  <si>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</si>
  <si>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</si>
  <si>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</si>
  <si>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</si>
  <si>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</si>
  <si>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</si>
  <si>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</si>
  <si>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</si>
  <si>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</si>
  <si>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</si>
  <si>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</si>
  <si>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</si>
  <si>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</si>
  <si>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</si>
  <si>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</si>
  <si>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</si>
  <si>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</si>
  <si>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</si>
  <si>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</si>
  <si>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</si>
  <si>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</si>
  <si>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</si>
  <si>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</si>
  <si>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</si>
  <si>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</si>
  <si>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</si>
  <si>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</si>
  <si>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</si>
  <si>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</si>
  <si>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</si>
  <si>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</si>
  <si>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</si>
  <si>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</si>
  <si>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</si>
  <si>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</si>
  <si>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</si>
  <si>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</si>
  <si>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</si>
  <si>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</si>
  <si>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</si>
  <si>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</si>
  <si>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</si>
  <si>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</si>
  <si>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</si>
  <si>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</si>
  <si>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</si>
  <si>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</si>
  <si>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</si>
  <si>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</si>
  <si>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</si>
  <si>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</si>
  <si>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</si>
  <si>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</si>
  <si>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</si>
  <si>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</si>
  <si>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</si>
  <si>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</si>
  <si>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</si>
  <si>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</si>
  <si>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</si>
  <si>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</si>
  <si>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</si>
  <si>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</si>
  <si>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</si>
  <si>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</si>
  <si>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</si>
  <si>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</si>
  <si>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</si>
  <si>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</si>
  <si>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</si>
  <si>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</si>
  <si>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</si>
  <si>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</si>
  <si>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</si>
  <si>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</si>
  <si>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</si>
  <si>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</si>
  <si>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</si>
  <si>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</si>
  <si>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</si>
  <si>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</si>
  <si>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</si>
  <si>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</si>
  <si>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</si>
  <si>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</si>
  <si>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</si>
  <si>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</si>
  <si>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</si>
  <si>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</si>
  <si>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</si>
  <si>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</si>
  <si>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</si>
  <si>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</si>
  <si>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</si>
  <si>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</si>
  <si>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</si>
  <si>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</si>
  <si>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</si>
  <si>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</si>
  <si>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</si>
  <si>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</si>
  <si>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</si>
  <si>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</si>
  <si>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</si>
  <si>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</si>
  <si>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</si>
  <si>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</si>
  <si>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</si>
  <si>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</si>
  <si>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</si>
  <si>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</si>
  <si>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</si>
  <si>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</si>
  <si>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</si>
  <si>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</si>
  <si>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</si>
  <si>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</si>
  <si>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</si>
  <si>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</si>
  <si>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</si>
  <si>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</si>
  <si>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</si>
  <si>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</si>
  <si>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</si>
  <si>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</si>
  <si>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</si>
  <si>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</si>
  <si>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</si>
  <si>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</si>
  <si>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</si>
  <si>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</si>
  <si>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</si>
  <si>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</si>
  <si>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</si>
  <si>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</si>
  <si>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</si>
  <si>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</si>
  <si>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</si>
  <si>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</si>
  <si>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</si>
  <si>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</si>
  <si>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</si>
  <si>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</si>
  <si>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</si>
  <si>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</si>
  <si>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</si>
  <si>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</si>
  <si>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</si>
  <si>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</si>
  <si>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</si>
  <si>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</si>
  <si>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</si>
  <si>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</si>
  <si>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</si>
  <si>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</si>
  <si>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</si>
  <si>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</si>
  <si>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</si>
  <si>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</si>
  <si>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</si>
  <si>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</si>
  <si>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</si>
  <si>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</si>
  <si>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</si>
  <si>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</si>
  <si>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</si>
  <si>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</si>
  <si>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</si>
  <si>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</si>
  <si>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</si>
  <si>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</si>
  <si>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</si>
  <si>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</si>
  <si>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</si>
  <si>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</si>
  <si>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</si>
  <si>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</si>
  <si>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</si>
  <si>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</si>
  <si>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</si>
  <si>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</si>
  <si>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</si>
  <si>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</si>
  <si>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</si>
  <si>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</si>
  <si>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</si>
  <si>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</si>
  <si>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</si>
  <si>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</si>
  <si>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</si>
  <si>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</si>
  <si>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</si>
  <si>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</si>
  <si>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</si>
  <si>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</si>
  <si>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</si>
  <si>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</si>
  <si>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</si>
  <si>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</si>
  <si>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</si>
  <si>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</si>
  <si>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</si>
  <si>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</si>
  <si>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</si>
  <si>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</si>
  <si>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</si>
  <si>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</si>
  <si>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</si>
  <si>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</si>
  <si>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</si>
  <si>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</si>
  <si>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</si>
  <si>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</si>
  <si>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</si>
  <si>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</si>
  <si>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</si>
  <si>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</si>
  <si>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</si>
  <si>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</si>
  <si>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</si>
  <si>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</si>
  <si>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</si>
  <si>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</si>
  <si>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</si>
  <si>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</si>
  <si>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</si>
  <si>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</si>
  <si>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</si>
  <si>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</si>
  <si>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</si>
  <si>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</si>
  <si>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</si>
  <si>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</si>
  <si>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</si>
  <si>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</si>
  <si>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</si>
  <si>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</si>
  <si>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</si>
  <si>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</si>
  <si>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</si>
  <si>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</si>
  <si>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</si>
  <si>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</si>
  <si>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</si>
  <si>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</si>
  <si>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</si>
  <si>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</si>
  <si>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</si>
  <si>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</si>
  <si>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</si>
  <si>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</si>
  <si>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</si>
  <si>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</si>
  <si>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</si>
  <si>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</si>
  <si>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</si>
  <si>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</si>
  <si>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</si>
  <si>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</si>
  <si>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</si>
  <si>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</si>
  <si>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</si>
  <si>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</si>
  <si>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</si>
  <si>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</si>
  <si>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</si>
  <si>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</si>
  <si>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</si>
  <si>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</si>
  <si>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</si>
  <si>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</si>
  <si>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</si>
  <si>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</si>
  <si>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</si>
  <si>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</si>
  <si>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</si>
  <si>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</si>
  <si>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</si>
  <si>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</si>
  <si>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</si>
  <si>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</si>
  <si>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</si>
  <si>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</si>
  <si>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</si>
  <si>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</si>
  <si>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</si>
  <si>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</si>
  <si>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</si>
  <si>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</si>
  <si>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</si>
  <si>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</si>
  <si>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</si>
  <si>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</si>
  <si>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</si>
  <si>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</si>
  <si>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</si>
  <si>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</si>
  <si>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</si>
  <si>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</si>
  <si>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</si>
  <si>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</si>
  <si>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</si>
  <si>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</si>
  <si>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</si>
  <si>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</si>
  <si>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</si>
  <si>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</si>
  <si>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</si>
  <si>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</si>
  <si>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</si>
  <si>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</si>
  <si>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</si>
  <si>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</si>
  <si>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</si>
  <si>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</si>
  <si>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</si>
  <si>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</si>
  <si>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</si>
  <si>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</si>
  <si>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</si>
  <si>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</si>
  <si>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</si>
  <si>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</si>
  <si>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</si>
  <si>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</si>
  <si>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</si>
  <si>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</si>
  <si>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</si>
  <si>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</si>
  <si>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</si>
  <si>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</si>
  <si>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</si>
  <si>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</si>
  <si>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</si>
  <si>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</si>
  <si>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</si>
  <si>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</si>
  <si>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</si>
  <si>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</si>
  <si>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</si>
  <si>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</si>
  <si>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</si>
  <si>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</si>
  <si>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</si>
  <si>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</si>
  <si>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</si>
  <si>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</si>
  <si>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</si>
  <si>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</si>
  <si>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</si>
  <si>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</si>
  <si>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</si>
  <si>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</si>
  <si>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</si>
  <si>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</si>
  <si>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</si>
  <si>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</si>
  <si>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</si>
  <si>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</si>
  <si>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</si>
  <si>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</si>
  <si>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</si>
  <si>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</si>
  <si>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</si>
  <si>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</si>
  <si>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</si>
  <si>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</si>
  <si>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</si>
  <si>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</si>
  <si>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</si>
  <si>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</si>
  <si>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</si>
  <si>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</si>
  <si>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</si>
  <si>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</si>
  <si>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</si>
  <si>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</si>
  <si>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</si>
  <si>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</si>
  <si>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</si>
  <si>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</si>
  <si>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</si>
  <si>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</si>
  <si>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</si>
  <si>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</si>
  <si>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</si>
  <si>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</si>
  <si>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</si>
  <si>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</si>
  <si>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</si>
  <si>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</si>
  <si>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</si>
  <si>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</si>
  <si>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</si>
  <si>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</si>
  <si>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</si>
  <si>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</si>
  <si>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</si>
  <si>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</si>
  <si>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</si>
  <si>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</si>
  <si>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</si>
  <si>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</si>
  <si>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</si>
  <si>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</si>
  <si>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</si>
  <si>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</si>
  <si>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</si>
  <si>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</si>
  <si>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</si>
  <si>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</si>
  <si>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</si>
  <si>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</si>
  <si>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</si>
  <si>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</si>
  <si>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</si>
  <si>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</si>
  <si>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</si>
  <si>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</si>
  <si>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</si>
  <si>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</si>
  <si>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</si>
  <si>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</si>
  <si>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</si>
  <si>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</si>
  <si>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</si>
  <si>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</si>
  <si>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</si>
  <si>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</si>
  <si>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</si>
  <si>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</si>
  <si>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</si>
  <si>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</si>
  <si>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</si>
  <si>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</si>
  <si>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</si>
  <si>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</si>
  <si>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</si>
  <si>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</si>
  <si>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</si>
  <si>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</si>
  <si>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</si>
  <si>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</si>
  <si>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</si>
  <si>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</si>
  <si>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</si>
  <si>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</si>
  <si>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</si>
  <si>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</si>
  <si>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</si>
  <si>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</si>
  <si>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</si>
  <si>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</si>
  <si>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</si>
  <si>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</si>
  <si>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</si>
  <si>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</si>
  <si>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</si>
  <si>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</si>
  <si>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</si>
  <si>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</si>
  <si>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</si>
  <si>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</si>
  <si>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</si>
  <si>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</si>
  <si>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</si>
  <si>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</si>
  <si>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</si>
  <si>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</si>
  <si>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</si>
  <si>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</si>
  <si>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</si>
  <si>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</si>
  <si>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</si>
  <si>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</si>
  <si>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</si>
  <si>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</si>
  <si>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</si>
  <si>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</si>
  <si>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</si>
  <si>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</si>
  <si>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</si>
  <si>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</si>
  <si>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</si>
  <si>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</si>
  <si>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</si>
  <si>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</si>
  <si>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</si>
  <si>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</si>
  <si>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</si>
  <si>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</si>
  <si>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</si>
  <si>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</si>
  <si>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</si>
  <si>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</si>
  <si>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</si>
  <si>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</si>
  <si>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</si>
  <si>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</si>
  <si>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</si>
  <si>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</si>
  <si>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</si>
  <si>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</si>
  <si>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</si>
  <si>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</si>
  <si>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</si>
  <si>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</si>
  <si>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</si>
  <si>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</si>
  <si>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</si>
  <si>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</si>
  <si>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</si>
  <si>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</si>
  <si>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</si>
  <si>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</si>
  <si>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</si>
  <si>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</si>
  <si>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</si>
  <si>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</si>
  <si>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</si>
  <si>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</si>
  <si>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</si>
  <si>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</si>
  <si>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</si>
  <si>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</si>
  <si>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</si>
  <si>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</si>
  <si>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</si>
  <si>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</si>
  <si>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</si>
  <si>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</si>
  <si>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</si>
  <si>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</si>
  <si>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</si>
  <si>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</si>
  <si>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</si>
  <si>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</si>
  <si>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</si>
  <si>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</si>
  <si>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</si>
  <si>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</si>
  <si>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</si>
  <si>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</si>
  <si>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</si>
  <si>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</si>
  <si>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</si>
  <si>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</si>
  <si>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</si>
  <si>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</si>
  <si>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</si>
  <si>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</si>
  <si>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</si>
  <si>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</si>
  <si>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</si>
  <si>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</si>
  <si>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</si>
  <si>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</si>
  <si>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</si>
  <si>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</si>
  <si>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</si>
  <si>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</si>
  <si>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</si>
  <si>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</si>
  <si>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</si>
  <si>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</si>
  <si>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</si>
  <si>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</si>
  <si>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</si>
  <si>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</si>
  <si>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</si>
  <si>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</si>
  <si>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</si>
  <si>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</si>
  <si>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</si>
  <si>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</si>
  <si>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</si>
  <si>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</si>
  <si>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</si>
  <si>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</si>
  <si>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</si>
  <si>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</si>
  <si>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</si>
  <si>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</si>
  <si>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</si>
  <si>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</si>
  <si>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</si>
  <si>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</si>
  <si>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</si>
  <si>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</si>
  <si>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</si>
  <si>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</si>
  <si>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</si>
  <si>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</si>
  <si>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</si>
  <si>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</si>
  <si>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</si>
  <si>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</si>
  <si>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</si>
  <si>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</si>
  <si>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</si>
  <si>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</si>
  <si>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</si>
  <si>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</si>
  <si>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</si>
  <si>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</si>
  <si>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</si>
  <si>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</si>
  <si>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</si>
  <si>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</si>
  <si>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</si>
  <si>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</si>
  <si>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</si>
  <si>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</si>
  <si>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</si>
  <si>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</si>
  <si>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</si>
  <si>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</si>
  <si>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</si>
  <si>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</si>
  <si>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</si>
  <si>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</si>
  <si>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</si>
  <si>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</si>
  <si>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</si>
  <si>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</si>
  <si>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</si>
  <si>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</si>
  <si>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</si>
  <si>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</si>
  <si>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</si>
  <si>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</si>
  <si>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</si>
  <si>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</si>
  <si>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</si>
  <si>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</si>
  <si>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</si>
  <si>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</si>
  <si>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</si>
  <si>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</si>
  <si>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</si>
  <si>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</si>
  <si>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</si>
  <si>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</si>
  <si>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</si>
  <si>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</si>
  <si>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</si>
  <si>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</si>
  <si>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</si>
  <si>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</si>
  <si>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</si>
  <si>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</si>
  <si>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</si>
  <si>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</si>
  <si>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</si>
  <si>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</si>
  <si>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</si>
  <si>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</si>
  <si>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</si>
  <si>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</si>
  <si>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</si>
  <si>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</si>
  <si>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</si>
  <si>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</si>
  <si>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</si>
  <si>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</si>
  <si>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</si>
  <si>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</si>
  <si>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</si>
  <si>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</si>
  <si>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</si>
  <si>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</si>
  <si>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</si>
  <si>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</si>
  <si>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</si>
  <si>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</si>
  <si>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</si>
  <si>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</si>
  <si>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</si>
  <si>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</si>
  <si>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</si>
  <si>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</si>
  <si>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</si>
  <si>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</si>
  <si>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</si>
  <si>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</si>
  <si>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</si>
  <si>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</si>
  <si>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</si>
  <si>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</si>
  <si>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</si>
  <si>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</si>
  <si>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</si>
  <si>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</si>
  <si>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</si>
  <si>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</si>
  <si>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</si>
  <si>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</si>
  <si>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</si>
  <si>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</si>
  <si>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</si>
  <si>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</si>
  <si>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</si>
  <si>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</si>
  <si>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</si>
  <si>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</si>
  <si>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</si>
  <si>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</si>
  <si>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</si>
  <si>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</si>
  <si>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</si>
  <si>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</si>
  <si>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</si>
  <si>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</si>
  <si>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</si>
  <si>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</si>
  <si>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</si>
  <si>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</si>
  <si>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</si>
  <si>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</si>
  <si>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</si>
  <si>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</si>
  <si>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</si>
  <si>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</si>
  <si>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</si>
  <si>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</si>
  <si>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</si>
  <si>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</si>
  <si>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</si>
  <si>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</si>
  <si>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</si>
  <si>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</si>
  <si>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</si>
  <si>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</si>
  <si>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</si>
  <si>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</si>
  <si>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</si>
  <si>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</si>
  <si>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</si>
  <si>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</si>
  <si>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</si>
  <si>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</si>
  <si>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</si>
  <si>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</si>
  <si>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</si>
  <si>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</si>
  <si>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</si>
  <si>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</si>
  <si>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</si>
  <si>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</si>
  <si>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</si>
  <si>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</si>
  <si>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</si>
  <si>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</si>
  <si>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</si>
  <si>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</si>
  <si>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</si>
  <si>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</si>
  <si>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</si>
  <si>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</si>
  <si>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</si>
  <si>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</si>
  <si>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</si>
  <si>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</si>
  <si>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</si>
  <si>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</si>
  <si>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</si>
  <si>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</si>
  <si>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</si>
  <si>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</si>
  <si>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</si>
  <si>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</si>
  <si>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</si>
  <si>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</si>
  <si>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</si>
  <si>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</si>
  <si>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</si>
  <si>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</si>
  <si>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</si>
  <si>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</si>
  <si>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</si>
  <si>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</si>
  <si>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</si>
  <si>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</si>
  <si>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</si>
  <si>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</si>
  <si>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</si>
  <si>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</si>
  <si>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</si>
  <si>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</si>
  <si>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</si>
  <si>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</si>
  <si>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</si>
  <si>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</si>
  <si>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</si>
  <si>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</si>
  <si>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</si>
  <si>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</si>
  <si>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</si>
  <si>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</si>
  <si>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</si>
  <si>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</si>
  <si>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</si>
  <si>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</si>
  <si>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</si>
  <si>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</si>
  <si>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</si>
  <si>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</si>
  <si>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</si>
  <si>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</si>
  <si>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</si>
  <si>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</si>
  <si>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</si>
  <si>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</si>
  <si>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</si>
  <si>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</si>
  <si>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</si>
  <si>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</si>
  <si>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</si>
  <si>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</si>
  <si>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</si>
  <si>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</si>
  <si>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</si>
  <si>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</si>
  <si>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</si>
  <si>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</si>
  <si>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</si>
  <si>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</si>
  <si>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</si>
  <si>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</si>
  <si>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</si>
  <si>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</si>
  <si>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</si>
  <si>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</si>
  <si>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</si>
  <si>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</si>
  <si>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</si>
  <si>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</si>
  <si>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</si>
  <si>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</si>
  <si>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</si>
  <si>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</si>
  <si>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</si>
  <si>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</si>
  <si>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</si>
  <si>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</si>
  <si>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</si>
  <si>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</si>
  <si>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</si>
  <si>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</si>
  <si>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</si>
  <si>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</si>
  <si>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</si>
  <si>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</si>
  <si>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</si>
  <si>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</si>
  <si>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</si>
  <si>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</si>
  <si>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</si>
  <si>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</si>
  <si>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</si>
  <si>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</si>
  <si>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</si>
  <si>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</si>
  <si>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</si>
  <si>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</si>
  <si>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</si>
  <si>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</si>
  <si>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</si>
  <si>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</si>
  <si>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</si>
  <si>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</si>
  <si>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</si>
  <si>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</si>
  <si>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</si>
  <si>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</si>
  <si>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</si>
  <si>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</si>
  <si>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</si>
  <si>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</si>
  <si>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</si>
  <si>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</si>
  <si>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</si>
  <si>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</si>
  <si>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</si>
  <si>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</si>
  <si>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</si>
  <si>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</si>
  <si>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</si>
  <si>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</si>
  <si>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</si>
  <si>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</si>
  <si>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</si>
  <si>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</si>
  <si>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</si>
  <si>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</si>
  <si>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</si>
  <si>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</si>
  <si>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</si>
  <si>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</si>
  <si>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</si>
  <si>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</si>
  <si>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</si>
  <si>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</si>
  <si>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</si>
  <si>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</si>
  <si>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</si>
  <si>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</si>
  <si>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</si>
  <si>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</si>
  <si>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</si>
  <si>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</si>
  <si>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</si>
  <si>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</si>
  <si>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</si>
  <si>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</si>
  <si>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</si>
  <si>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</si>
  <si>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</si>
  <si>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</si>
  <si>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</si>
  <si>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</si>
  <si>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</si>
  <si>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</si>
  <si>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</si>
  <si>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</si>
  <si>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</si>
  <si>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</si>
  <si>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</si>
  <si>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</si>
  <si>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</si>
  <si>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</si>
  <si>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</si>
  <si>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</si>
  <si>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</si>
  <si>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</si>
  <si>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</si>
  <si>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</si>
  <si>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</si>
  <si>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</si>
  <si>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</si>
  <si>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</si>
  <si>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</si>
  <si>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</si>
  <si>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</si>
  <si>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</si>
  <si>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</si>
  <si>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</si>
  <si>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</si>
  <si>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</si>
  <si>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</si>
  <si>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</si>
  <si>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</si>
  <si>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</si>
  <si>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</si>
  <si>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</si>
  <si>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</si>
  <si>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</si>
  <si>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</si>
  <si>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</si>
  <si>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</si>
  <si>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</si>
  <si>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</si>
  <si>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</si>
  <si>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</si>
  <si>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</si>
  <si>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</si>
  <si>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</si>
  <si>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</si>
  <si>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</si>
  <si>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</si>
  <si>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</si>
  <si>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</si>
  <si>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</si>
  <si>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</si>
  <si>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</si>
  <si>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</si>
  <si>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</si>
  <si>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</si>
  <si>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</si>
  <si>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</si>
  <si>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</si>
  <si>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</si>
  <si>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</si>
  <si>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</si>
  <si>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</si>
  <si>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</si>
  <si>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</si>
  <si>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</si>
  <si>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</si>
  <si>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</si>
  <si>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</si>
  <si>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</si>
  <si>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</si>
  <si>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</si>
  <si>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</si>
  <si>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</si>
  <si>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</si>
  <si>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</si>
  <si>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</si>
  <si>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</si>
  <si>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</si>
  <si>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</si>
  <si>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</si>
  <si>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</si>
  <si>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</si>
  <si>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</si>
  <si>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</si>
  <si>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</si>
  <si>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</si>
  <si>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</si>
  <si>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</si>
  <si>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</si>
  <si>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</si>
  <si>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</si>
  <si>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</si>
  <si>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</si>
  <si>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</si>
  <si>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</si>
  <si>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</si>
  <si>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</si>
  <si>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</si>
  <si>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</si>
  <si>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</si>
  <si>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</si>
  <si>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</si>
  <si>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</si>
  <si>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</si>
  <si>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</si>
  <si>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</si>
  <si>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</si>
  <si>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</si>
  <si>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</si>
  <si>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</si>
  <si>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</si>
  <si>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</si>
  <si>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</si>
  <si>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</si>
  <si>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</si>
  <si>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</si>
  <si>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</si>
  <si>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</si>
  <si>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</si>
  <si>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</si>
  <si>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</si>
  <si>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</si>
  <si>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</si>
  <si>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</si>
  <si>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</si>
  <si>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</si>
  <si>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</si>
  <si>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</si>
  <si>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</si>
  <si>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</si>
  <si>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</si>
  <si>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</si>
  <si>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</si>
  <si>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</si>
  <si>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</si>
  <si>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</si>
  <si>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</si>
  <si>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</si>
  <si>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</si>
  <si>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</si>
  <si>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</si>
  <si>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</si>
  <si>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</si>
  <si>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</si>
  <si>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</si>
  <si>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</si>
  <si>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</si>
  <si>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</si>
  <si>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</si>
  <si>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</si>
  <si>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</si>
  <si>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</si>
  <si>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</si>
  <si>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</si>
  <si>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</si>
  <si>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</si>
  <si>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</si>
  <si>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</si>
  <si>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</si>
  <si>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</si>
  <si>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</si>
  <si>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</si>
  <si>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</si>
  <si>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</si>
  <si>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</si>
  <si>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</si>
  <si>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</si>
  <si>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</si>
  <si>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</si>
  <si>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</si>
  <si>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</si>
  <si>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</si>
  <si>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</si>
  <si>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</si>
  <si>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</si>
  <si>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</si>
  <si>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</si>
  <si>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</si>
  <si>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</si>
  <si>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</si>
  <si>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</si>
  <si>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</si>
  <si>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</si>
  <si>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</si>
  <si>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</si>
  <si>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</si>
  <si>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</si>
  <si>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</si>
  <si>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</si>
  <si>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</si>
  <si>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</si>
  <si>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</si>
  <si>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</si>
  <si>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</si>
  <si>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</si>
  <si>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</si>
  <si>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</si>
  <si>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</si>
  <si>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</si>
  <si>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</si>
  <si>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</si>
  <si>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</si>
  <si>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</si>
  <si>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</si>
  <si>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</si>
  <si>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</si>
  <si>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</si>
  <si>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</si>
  <si>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</si>
  <si>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</si>
  <si>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</si>
  <si>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</si>
  <si>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</si>
  <si>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</si>
  <si>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</si>
  <si>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</si>
  <si>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</si>
  <si>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</si>
  <si>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</si>
  <si>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</si>
  <si>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</si>
  <si>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</si>
  <si>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</si>
  <si>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</si>
  <si>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</si>
  <si>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</si>
  <si>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</si>
  <si>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</si>
  <si>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</si>
  <si>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</si>
  <si>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</si>
  <si>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</si>
  <si>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</si>
  <si>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</si>
  <si>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</si>
  <si>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</si>
  <si>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</si>
  <si>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</si>
  <si>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</si>
  <si>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</si>
  <si>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</si>
  <si>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</si>
  <si>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</si>
  <si>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</si>
  <si>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</si>
  <si>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</si>
  <si>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</si>
  <si>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</si>
  <si>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</si>
  <si>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</si>
  <si>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</si>
  <si>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</si>
  <si>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</si>
  <si>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</si>
  <si>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</si>
  <si>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</si>
  <si>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</si>
  <si>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</si>
  <si>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</si>
  <si>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</si>
  <si>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</si>
  <si>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</si>
  <si>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</si>
  <si>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</si>
  <si>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</si>
  <si>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</si>
  <si>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</si>
  <si>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</si>
  <si>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</si>
  <si>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</si>
  <si>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</si>
  <si>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</si>
  <si>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</si>
  <si>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</si>
  <si>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</si>
  <si>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</si>
  <si>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</si>
  <si>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</si>
  <si>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</si>
  <si>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</si>
  <si>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</si>
  <si>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</si>
  <si>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</si>
  <si>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</si>
  <si>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</si>
  <si>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</si>
  <si>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</si>
  <si>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</si>
  <si>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</si>
  <si>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</si>
  <si>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</si>
  <si>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</si>
  <si>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</si>
  <si>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</si>
  <si>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</si>
  <si>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</si>
  <si>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</si>
  <si>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</si>
  <si>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</si>
  <si>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</si>
  <si>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</si>
  <si>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</si>
  <si>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</si>
  <si>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</si>
  <si>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</si>
  <si>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</si>
  <si>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</si>
  <si>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</si>
  <si>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</si>
  <si>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</si>
  <si>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</si>
  <si>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</si>
  <si>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</si>
  <si>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</si>
  <si>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</si>
  <si>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</si>
  <si>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</si>
  <si>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</si>
  <si>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</si>
  <si>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</si>
  <si>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</si>
  <si>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</si>
  <si>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</si>
  <si>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</si>
  <si>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</si>
  <si>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</si>
  <si>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</si>
  <si>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</si>
  <si>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</si>
  <si>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</si>
  <si>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</si>
  <si>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</si>
  <si>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</si>
  <si>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</si>
  <si>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</si>
  <si>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</si>
  <si>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</si>
  <si>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</si>
  <si>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</si>
  <si>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</si>
  <si>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</si>
  <si>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</si>
  <si>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</si>
  <si>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</si>
  <si>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</si>
  <si>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</si>
  <si>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</si>
  <si>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</si>
  <si>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</si>
  <si>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</si>
  <si>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</si>
  <si>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</si>
  <si>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</si>
  <si>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</si>
  <si>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</si>
  <si>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</si>
  <si>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</si>
  <si>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</si>
  <si>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</si>
  <si>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</si>
  <si>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</si>
  <si>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</si>
  <si>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</si>
  <si>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</si>
  <si>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</si>
  <si>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</si>
  <si>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</si>
  <si>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</si>
  <si>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</si>
  <si>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</si>
  <si>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</si>
  <si>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</si>
  <si>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</si>
  <si>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</si>
  <si>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</si>
  <si>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</si>
  <si>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</si>
  <si>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</si>
  <si>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</si>
  <si>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</si>
  <si>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</si>
  <si>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</si>
  <si>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</si>
  <si>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</si>
  <si>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</si>
  <si>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</si>
  <si>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</si>
  <si>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</si>
  <si>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</si>
  <si>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</si>
  <si>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</si>
  <si>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</si>
  <si>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</si>
  <si>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</si>
  <si>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</si>
  <si>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</si>
  <si>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</si>
  <si>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</si>
  <si>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</si>
  <si>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</si>
  <si>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</si>
  <si>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</si>
  <si>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</si>
  <si>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</si>
  <si>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</si>
  <si>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</si>
  <si>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</si>
  <si>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</si>
  <si>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</si>
  <si>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</si>
  <si>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</si>
  <si>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</si>
  <si>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</si>
  <si>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</si>
  <si>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</si>
  <si>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</si>
  <si>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</si>
  <si>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</si>
  <si>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</si>
  <si>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</si>
  <si>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</si>
  <si>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</si>
  <si>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</si>
  <si>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</si>
  <si>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</si>
  <si>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</si>
  <si>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</si>
  <si>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</si>
  <si>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</si>
  <si>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</si>
  <si>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</si>
  <si>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</si>
  <si>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</si>
  <si>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</si>
  <si>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</si>
  <si>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</si>
  <si>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</si>
  <si>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</si>
  <si>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</si>
  <si>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</si>
  <si>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</si>
  <si>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</si>
  <si>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</si>
  <si>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</si>
  <si>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</si>
  <si>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</si>
  <si>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</si>
  <si>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</si>
  <si>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</si>
  <si>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</si>
  <si>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</si>
  <si>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</si>
  <si>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</si>
  <si>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</si>
  <si>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</si>
  <si>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</si>
  <si>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</si>
  <si>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</si>
  <si>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</si>
  <si>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</si>
  <si>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</si>
  <si>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</si>
  <si>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</si>
  <si>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</si>
  <si>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</si>
  <si>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</si>
  <si>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</si>
  <si>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</si>
  <si>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</si>
  <si>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</si>
  <si>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</si>
  <si>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</si>
  <si>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</si>
  <si>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</si>
  <si>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</si>
  <si>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</si>
  <si>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</si>
  <si>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</si>
  <si>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</si>
  <si>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</si>
  <si>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</si>
  <si>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</si>
  <si>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</si>
  <si>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</si>
  <si>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</si>
  <si>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</si>
  <si>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</si>
  <si>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</si>
  <si>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</si>
  <si>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</si>
  <si>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</si>
  <si>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</si>
  <si>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</si>
  <si>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</si>
  <si>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</si>
  <si>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</si>
  <si>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</si>
  <si>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</si>
  <si>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</si>
  <si>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</si>
  <si>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</si>
  <si>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</si>
  <si>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</si>
  <si>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</si>
  <si>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</si>
  <si>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</si>
  <si>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</si>
  <si>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</si>
  <si>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</si>
  <si>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</si>
  <si>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</si>
  <si>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</si>
  <si>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</si>
  <si>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</si>
  <si>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</si>
  <si>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</si>
  <si>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</si>
  <si>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</si>
  <si>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</si>
  <si>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</si>
  <si>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</si>
  <si>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</si>
  <si>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</si>
  <si>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</si>
  <si>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</si>
  <si>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</si>
  <si>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</si>
  <si>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</si>
  <si>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</si>
  <si>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</si>
  <si>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</si>
  <si>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</si>
  <si>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</si>
  <si>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</si>
  <si>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</si>
  <si>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</si>
  <si>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</si>
  <si>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</si>
  <si>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</si>
  <si>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</si>
  <si>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</si>
  <si>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</si>
  <si>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</si>
  <si>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</si>
  <si>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</si>
  <si>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</si>
  <si>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</si>
  <si>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</si>
  <si>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</si>
  <si>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</si>
  <si>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</si>
  <si>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</si>
  <si>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</si>
  <si>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</si>
  <si>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</si>
  <si>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</si>
  <si>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</si>
  <si>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</si>
  <si>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</si>
  <si>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</si>
  <si>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</si>
  <si>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</si>
  <si>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</si>
  <si>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</si>
  <si>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</si>
  <si>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</si>
  <si>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</si>
  <si>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</si>
  <si>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</si>
  <si>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</si>
  <si>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</si>
  <si>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</si>
  <si>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</si>
  <si>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</si>
  <si>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</si>
  <si>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</si>
  <si>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</si>
  <si>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</si>
  <si>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</si>
  <si>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</si>
  <si>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</si>
  <si>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</si>
  <si>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</si>
  <si>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</si>
  <si>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</si>
  <si>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</si>
  <si>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</si>
  <si>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</si>
  <si>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</si>
  <si>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</si>
  <si>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</si>
  <si>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</si>
  <si>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</si>
  <si>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</si>
  <si>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</si>
  <si>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</si>
  <si>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</si>
  <si>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</si>
  <si>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</si>
  <si>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</si>
  <si>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</si>
  <si>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</si>
  <si>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</si>
  <si>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</si>
  <si>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</si>
  <si>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</si>
  <si>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</si>
  <si>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</si>
  <si>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</si>
  <si>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</si>
  <si>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</si>
  <si>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</si>
  <si>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</si>
  <si>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</si>
  <si>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</si>
  <si>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</si>
  <si>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</si>
  <si>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</si>
  <si>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</si>
  <si>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</si>
  <si>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</si>
  <si>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</si>
  <si>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</si>
  <si>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</si>
  <si>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</si>
  <si>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</si>
  <si>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</si>
  <si>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</si>
  <si>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</si>
  <si>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</si>
  <si>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</si>
  <si>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</si>
  <si>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</si>
  <si>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</si>
  <si>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</si>
  <si>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</si>
  <si>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</si>
  <si>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</si>
  <si>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</si>
  <si>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</si>
  <si>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</si>
  <si>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</si>
  <si>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</si>
  <si>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</si>
  <si>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</si>
  <si>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</si>
  <si>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</si>
  <si>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</si>
  <si>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</si>
  <si>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</si>
  <si>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</si>
  <si>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</si>
  <si>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</si>
  <si>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</si>
  <si>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</si>
  <si>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</si>
  <si>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</si>
  <si>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</si>
  <si>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</si>
  <si>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</si>
  <si>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</si>
  <si>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</si>
  <si>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</si>
  <si>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</si>
  <si>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</si>
  <si>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</si>
  <si>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</si>
  <si>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</si>
  <si>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</si>
  <si>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</si>
  <si>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</si>
  <si>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</si>
  <si>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</si>
  <si>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</si>
  <si>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</si>
  <si>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</si>
  <si>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</si>
  <si>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</si>
  <si>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</si>
  <si>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</si>
  <si>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</si>
  <si>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</si>
  <si>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</si>
  <si>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</si>
  <si>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</si>
  <si>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</si>
  <si>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</si>
  <si>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</si>
  <si>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</si>
  <si>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</si>
  <si>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</si>
  <si>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</si>
  <si>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</si>
  <si>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</si>
  <si>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</si>
  <si>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</si>
  <si>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</si>
  <si>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</si>
  <si>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</si>
  <si>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</si>
  <si>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</si>
  <si>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</si>
  <si>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</si>
  <si>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</si>
  <si>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</si>
  <si>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</si>
  <si>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</si>
  <si>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</si>
  <si>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</si>
  <si>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</si>
  <si>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</si>
  <si>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</si>
  <si>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</si>
  <si>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</si>
  <si>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</si>
  <si>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</si>
  <si>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</si>
  <si>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</si>
  <si>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</si>
  <si>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</si>
  <si>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</si>
  <si>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</si>
  <si>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</si>
  <si>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</si>
  <si>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</si>
  <si>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</si>
  <si>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</si>
  <si>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</si>
  <si>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</si>
  <si>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</si>
  <si>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</si>
  <si>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</si>
  <si>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</si>
  <si>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</si>
  <si>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</si>
  <si>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</si>
  <si>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</si>
  <si>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</si>
  <si>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</si>
  <si>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</si>
  <si>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</si>
  <si>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</si>
  <si>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</si>
  <si>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</si>
  <si>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</si>
  <si>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</si>
  <si>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</si>
  <si>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</si>
  <si>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</si>
  <si>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</si>
  <si>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</si>
  <si>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</si>
  <si>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</si>
  <si>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</si>
  <si>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</si>
  <si>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</si>
  <si>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</si>
  <si>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</si>
  <si>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</si>
  <si>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</si>
  <si>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</si>
  <si>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</si>
  <si>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</si>
  <si>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</si>
  <si>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</si>
  <si>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</si>
  <si>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</si>
  <si>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</si>
  <si>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</si>
  <si>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</si>
  <si>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</si>
  <si>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</si>
  <si>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</si>
  <si>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</si>
  <si>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</si>
  <si>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</si>
  <si>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</si>
  <si>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</si>
  <si>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</si>
  <si>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</si>
  <si>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</si>
  <si>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</si>
  <si>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</si>
  <si>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</si>
  <si>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</si>
  <si>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</si>
  <si>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</si>
  <si>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</si>
  <si>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</si>
  <si>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</si>
  <si>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</si>
  <si>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</si>
  <si>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</si>
  <si>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</si>
  <si>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</si>
  <si>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</si>
  <si>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</si>
  <si>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</si>
  <si>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</si>
  <si>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</si>
  <si>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</si>
  <si>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</si>
  <si>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</si>
  <si>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</si>
  <si>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</si>
  <si>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</si>
  <si>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</si>
  <si>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</si>
  <si>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</si>
  <si>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</si>
  <si>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</si>
  <si>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</si>
  <si>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</si>
  <si>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</si>
  <si>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</si>
  <si>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</si>
  <si>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</si>
  <si>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</si>
  <si>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</si>
  <si>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</si>
  <si>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</si>
  <si>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</si>
  <si>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</si>
  <si>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</si>
  <si>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</si>
  <si>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</si>
  <si>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</si>
  <si>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</si>
  <si>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</si>
  <si>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</si>
  <si>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</si>
  <si>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</si>
  <si>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</si>
  <si>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</si>
  <si>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</si>
  <si>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</si>
  <si>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</si>
  <si>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</si>
  <si>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</si>
  <si>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</si>
  <si>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</si>
  <si>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</si>
  <si>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</si>
  <si>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</si>
  <si>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</si>
  <si>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</si>
  <si>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</si>
  <si>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</si>
  <si>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</si>
  <si>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</si>
  <si>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</si>
  <si>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</si>
  <si>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</si>
  <si>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</si>
  <si>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</si>
  <si>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</si>
  <si>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</si>
  <si>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</si>
  <si>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</si>
  <si>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</si>
  <si>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</si>
  <si>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</si>
  <si>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</si>
  <si>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</si>
  <si>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</si>
  <si>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</si>
  <si>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</si>
  <si>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</si>
  <si>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</si>
  <si>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</si>
  <si>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</si>
  <si>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</si>
  <si>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</si>
  <si>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</si>
  <si>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</si>
  <si>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</si>
  <si>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</si>
  <si>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</si>
  <si>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</si>
  <si>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</si>
  <si>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</si>
  <si>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</si>
  <si>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</si>
  <si>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</si>
  <si>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</si>
  <si>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</si>
  <si>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</si>
  <si>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</si>
  <si>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</si>
  <si>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</si>
  <si>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</si>
  <si>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</si>
  <si>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</si>
  <si>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</si>
  <si>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</si>
  <si>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</si>
  <si>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</si>
  <si>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</si>
  <si>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</si>
  <si>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</si>
  <si>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</si>
  <si>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</si>
  <si>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</si>
  <si>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</si>
  <si>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</si>
  <si>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</si>
  <si>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</si>
  <si>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</si>
  <si>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</si>
  <si>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</si>
  <si>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</si>
  <si>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</si>
  <si>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</si>
  <si>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</si>
  <si>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</si>
  <si>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</si>
  <si>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</si>
  <si>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</si>
  <si>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</si>
  <si>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</si>
  <si>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</si>
  <si>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</si>
  <si>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</si>
  <si>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</si>
  <si>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</si>
  <si>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</si>
  <si>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</si>
  <si>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</si>
  <si>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</si>
  <si>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</si>
  <si>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</si>
  <si>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</si>
  <si>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</si>
  <si>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</si>
  <si>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</si>
  <si>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</si>
  <si>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</si>
  <si>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</si>
  <si>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</si>
  <si>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</si>
  <si>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</si>
  <si>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</si>
  <si>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</si>
  <si>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</si>
  <si>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</si>
  <si>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</si>
  <si>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</si>
  <si>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</si>
  <si>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</si>
  <si>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</si>
  <si>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</si>
  <si>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</si>
  <si>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</si>
  <si>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</si>
  <si>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</si>
  <si>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</si>
  <si>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</si>
  <si>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</si>
  <si>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</si>
  <si>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</si>
  <si>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</si>
  <si>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</si>
  <si>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</si>
  <si>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</si>
  <si>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</si>
  <si>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</si>
  <si>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</si>
  <si>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</si>
  <si>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</si>
  <si>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</si>
  <si>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</si>
  <si>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</si>
  <si>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</si>
  <si>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</si>
  <si>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</si>
  <si>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</si>
  <si>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</si>
  <si>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</si>
  <si>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</si>
  <si>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</si>
  <si>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</si>
  <si>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</si>
  <si>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</si>
  <si>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</si>
  <si>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</si>
  <si>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</si>
  <si>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</si>
  <si>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</si>
  <si>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</si>
  <si>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</si>
  <si>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</si>
  <si>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</si>
  <si>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</si>
  <si>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</si>
  <si>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</si>
  <si>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</si>
  <si>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</si>
  <si>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</si>
  <si>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</si>
  <si>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</si>
  <si>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</si>
  <si>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</si>
  <si>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</si>
  <si>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</si>
  <si>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</si>
  <si>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</si>
  <si>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</si>
  <si>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</si>
  <si>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</si>
  <si>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</si>
  <si>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</si>
  <si>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</si>
  <si>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</si>
  <si>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</si>
  <si>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</si>
  <si>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</si>
  <si>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</si>
  <si>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</si>
  <si>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</si>
  <si>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</si>
  <si>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</si>
  <si>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</si>
  <si>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</si>
  <si>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</si>
  <si>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</si>
  <si>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</si>
  <si>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</si>
  <si>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</si>
  <si>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</si>
  <si>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</si>
  <si>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</si>
  <si>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</si>
  <si>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</si>
  <si>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</si>
  <si>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</si>
  <si>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</si>
  <si>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</si>
  <si>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</si>
  <si>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</si>
  <si>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</si>
  <si>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</si>
  <si>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</si>
  <si>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</si>
  <si>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</si>
  <si>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</si>
  <si>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</si>
  <si>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</si>
  <si>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</si>
  <si>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</si>
  <si>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</si>
  <si>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</si>
  <si>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</si>
  <si>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</si>
  <si>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</si>
  <si>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</si>
  <si>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</si>
  <si>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</si>
  <si>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</si>
  <si>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</si>
  <si>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</si>
  <si>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</si>
  <si>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</si>
  <si>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</si>
  <si>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</si>
  <si>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</si>
  <si>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</si>
  <si>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</si>
  <si>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</si>
  <si>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</si>
  <si>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</si>
  <si>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</si>
  <si>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</si>
  <si>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</si>
  <si>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</si>
  <si>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</si>
  <si>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</si>
  <si>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</si>
  <si>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</si>
  <si>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</si>
  <si>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</si>
  <si>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</si>
  <si>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</si>
  <si>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</si>
  <si>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</si>
  <si>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</si>
  <si>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</si>
  <si>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</si>
  <si>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</si>
  <si>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</si>
  <si>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</si>
  <si>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</si>
  <si>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</si>
  <si>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</si>
  <si>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</si>
  <si>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</si>
  <si>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</si>
  <si>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</si>
  <si>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</si>
  <si>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</si>
  <si>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</si>
  <si>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</si>
  <si>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</si>
  <si>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</si>
  <si>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</si>
  <si>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</si>
  <si>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</si>
  <si>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</si>
  <si>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</si>
  <si>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</si>
  <si>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</si>
  <si>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</si>
  <si>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</si>
  <si>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</si>
  <si>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</si>
  <si>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</si>
  <si>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</si>
  <si>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</si>
  <si>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</si>
  <si>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</si>
  <si>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</si>
  <si>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</si>
  <si>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</si>
  <si>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</si>
  <si>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</si>
  <si>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</si>
  <si>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</si>
  <si>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</si>
  <si>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</si>
  <si>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</si>
  <si>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</si>
  <si>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</si>
  <si>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</si>
  <si>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</si>
  <si>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</si>
  <si>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</si>
  <si>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</si>
  <si>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</si>
  <si>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</si>
  <si>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</si>
  <si>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</si>
  <si>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</si>
  <si>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</si>
  <si>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</si>
  <si>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</si>
  <si>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</si>
  <si>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</si>
  <si>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</si>
  <si>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</si>
  <si>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</si>
  <si>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</si>
  <si>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</si>
  <si>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</si>
  <si>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</si>
  <si>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</si>
  <si>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</si>
  <si>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</si>
  <si>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</si>
  <si>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</si>
  <si>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</si>
  <si>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</si>
  <si>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</si>
  <si>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</si>
  <si>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</si>
  <si>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</si>
  <si>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</si>
  <si>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</si>
  <si>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</si>
  <si>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</si>
  <si>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</si>
  <si>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</si>
  <si>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</si>
  <si>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</si>
  <si>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</si>
  <si>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</si>
  <si>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</si>
  <si>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</si>
  <si>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</si>
  <si>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</si>
  <si>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</si>
  <si>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</si>
  <si>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</si>
  <si>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</si>
  <si>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</si>
  <si>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</si>
  <si>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</si>
  <si>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</si>
  <si>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</si>
  <si>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</si>
  <si>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</si>
  <si>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</si>
  <si>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</si>
  <si>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</si>
  <si>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</si>
  <si>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</si>
  <si>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</si>
  <si>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</si>
  <si>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</si>
  <si>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</si>
  <si>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</si>
  <si>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</si>
  <si>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</si>
  <si>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</si>
  <si>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</si>
  <si>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</si>
  <si>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</si>
  <si>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</si>
  <si>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</si>
  <si>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</si>
  <si>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</si>
  <si>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</si>
  <si>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</si>
  <si>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</si>
  <si>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</si>
  <si>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</si>
  <si>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</si>
  <si>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</si>
  <si>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</si>
  <si>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</si>
  <si>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</si>
  <si>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</si>
  <si>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</si>
  <si>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</si>
  <si>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</si>
  <si>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</si>
  <si>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</si>
  <si>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</si>
  <si>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</si>
  <si>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</si>
  <si>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</si>
  <si>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</si>
  <si>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</si>
  <si>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</si>
  <si>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</si>
  <si>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</si>
  <si>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</si>
  <si>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</si>
  <si>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</si>
  <si>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</si>
  <si>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</si>
  <si>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</si>
  <si>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</si>
  <si>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</si>
  <si>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</si>
  <si>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</si>
  <si>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</si>
  <si>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</si>
  <si>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</si>
  <si>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</si>
  <si>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</si>
  <si>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</si>
  <si>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</si>
  <si>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</si>
  <si>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</si>
  <si>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</si>
  <si>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</si>
  <si>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</si>
  <si>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</si>
  <si>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</si>
  <si>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</si>
  <si>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</si>
  <si>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</si>
  <si>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</si>
  <si>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</si>
  <si>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</si>
  <si>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</si>
  <si>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</si>
  <si>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</si>
  <si>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</si>
  <si>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</si>
  <si>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</si>
  <si>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</si>
  <si>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</si>
  <si>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</si>
  <si>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</si>
  <si>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</si>
  <si>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</si>
  <si>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</si>
  <si>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</si>
  <si>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</si>
  <si>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</si>
  <si>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</si>
  <si>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</si>
  <si>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</si>
  <si>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</si>
  <si>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</si>
  <si>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</si>
  <si>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</si>
  <si>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</si>
  <si>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</si>
  <si>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</si>
  <si>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</si>
  <si>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</si>
  <si>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</si>
  <si>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</si>
  <si>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</si>
  <si>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</si>
  <si>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</si>
  <si>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</si>
  <si>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</si>
  <si>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</si>
  <si>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</si>
  <si>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</si>
  <si>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</si>
  <si>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</si>
  <si>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</si>
  <si>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</si>
  <si>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</si>
  <si>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</si>
  <si>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</si>
  <si>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</si>
  <si>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</si>
  <si>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</si>
  <si>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</si>
  <si>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</si>
  <si>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</si>
  <si>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</si>
  <si>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</si>
  <si>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</si>
  <si>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</si>
  <si>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</si>
  <si>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</si>
  <si>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</si>
  <si>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</si>
  <si>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</si>
  <si>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</si>
  <si>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</si>
  <si>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</si>
  <si>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</si>
  <si>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</si>
  <si>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</si>
  <si>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</si>
  <si>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</si>
  <si>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</si>
  <si>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</si>
  <si>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</si>
  <si>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</si>
  <si>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</si>
  <si>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</si>
  <si>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</si>
  <si>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</si>
  <si>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</si>
  <si>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</si>
  <si>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</si>
  <si>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</si>
  <si>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</si>
  <si>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</si>
  <si>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</si>
  <si>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</si>
  <si>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</si>
  <si>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</si>
  <si>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</si>
  <si>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</si>
  <si>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</si>
  <si>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</si>
  <si>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</si>
  <si>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</si>
  <si>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</si>
  <si>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</si>
  <si>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</si>
  <si>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</si>
  <si>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</si>
  <si>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</si>
  <si>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</si>
  <si>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</si>
  <si>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</si>
  <si>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</si>
  <si>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</si>
  <si>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</si>
  <si>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</si>
  <si>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</si>
  <si>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</si>
  <si>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</si>
  <si>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</si>
  <si>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</si>
  <si>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</si>
  <si>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</si>
  <si>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</si>
  <si>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</si>
  <si>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</si>
  <si>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</si>
  <si>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</si>
  <si>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</si>
  <si>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</si>
  <si>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</si>
  <si>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</si>
  <si>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</si>
  <si>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</si>
  <si>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</si>
  <si>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</si>
  <si>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</si>
  <si>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</si>
  <si>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</si>
  <si>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</si>
  <si>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</si>
  <si>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</si>
  <si>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</si>
  <si>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</si>
  <si>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</si>
  <si>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</si>
  <si>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</si>
  <si>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</si>
  <si>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</si>
  <si>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</si>
  <si>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</si>
  <si>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</si>
  <si>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</si>
  <si>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</si>
  <si>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</si>
  <si>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</si>
  <si>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</si>
  <si>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</si>
  <si>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</si>
  <si>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</si>
  <si>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</si>
  <si>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</si>
  <si>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</si>
  <si>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</si>
  <si>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</si>
  <si>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</si>
  <si>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</si>
  <si>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</si>
  <si>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</si>
  <si>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</si>
  <si>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</si>
  <si>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</si>
  <si>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</si>
  <si>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</si>
  <si>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</si>
  <si>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</si>
  <si>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</si>
  <si>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</si>
  <si>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</si>
  <si>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</si>
  <si>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</si>
  <si>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</si>
  <si>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</si>
  <si>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</si>
  <si>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</si>
  <si>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</si>
  <si>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</si>
  <si>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</si>
  <si>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</si>
  <si>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</si>
  <si>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</si>
  <si>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</si>
  <si>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</si>
  <si>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</si>
  <si>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</si>
  <si>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</si>
  <si>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</si>
  <si>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</si>
  <si>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</si>
  <si>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</si>
  <si>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</si>
  <si>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</si>
  <si>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</si>
  <si>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</si>
  <si>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</si>
  <si>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</si>
  <si>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</si>
  <si>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</si>
  <si>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</si>
  <si>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</si>
  <si>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</si>
  <si>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</si>
  <si>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</si>
  <si>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</si>
  <si>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</si>
  <si>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</si>
  <si>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</si>
  <si>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</si>
  <si>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</si>
  <si>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</si>
  <si>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</si>
  <si>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</si>
  <si>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</si>
  <si>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</si>
  <si>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</si>
  <si>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</si>
  <si>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</si>
  <si>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</si>
  <si>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</si>
  <si>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</si>
  <si>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</si>
  <si>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</si>
  <si>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</si>
  <si>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</si>
  <si>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</si>
  <si>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</si>
  <si>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</si>
  <si>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</si>
  <si>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</si>
  <si>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</si>
  <si>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</si>
  <si>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</si>
  <si>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</si>
  <si>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</si>
  <si>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</si>
  <si>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</si>
  <si>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</si>
  <si>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</si>
  <si>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</si>
  <si>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</si>
  <si>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</si>
  <si>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</si>
  <si>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</si>
  <si>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</si>
  <si>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</si>
  <si>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</si>
  <si>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</si>
  <si>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</si>
  <si>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</si>
  <si>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</si>
  <si>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</si>
  <si>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</si>
  <si>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</si>
  <si>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</si>
  <si>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</si>
  <si>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</si>
  <si>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</si>
  <si>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</si>
  <si>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</si>
  <si>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</si>
  <si>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</si>
  <si>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</si>
  <si>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</si>
  <si>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</si>
  <si>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</si>
  <si>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</si>
  <si>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</si>
  <si>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</si>
  <si>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</si>
  <si>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</si>
  <si>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</si>
  <si>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</si>
  <si>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</si>
  <si>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</si>
  <si>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</si>
  <si>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</si>
  <si>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</si>
  <si>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</si>
  <si>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</si>
  <si>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</si>
  <si>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</si>
  <si>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</si>
  <si>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</si>
  <si>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</si>
  <si>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</si>
  <si>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</si>
  <si>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</si>
  <si>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</si>
  <si>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</si>
  <si>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</si>
  <si>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</si>
  <si>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</si>
  <si>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</si>
  <si>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</si>
  <si>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</si>
  <si>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</si>
  <si>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</si>
  <si>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</si>
  <si>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</si>
  <si>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</si>
  <si>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</si>
  <si>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</si>
  <si>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</si>
  <si>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</si>
  <si>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</si>
  <si>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</si>
  <si>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</si>
  <si>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</si>
  <si>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</si>
  <si>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</si>
  <si>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</si>
  <si>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</si>
  <si>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</si>
  <si>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</si>
  <si>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</si>
  <si>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</si>
  <si>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</si>
  <si>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</si>
  <si>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</si>
  <si>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</si>
  <si>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</si>
  <si>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</si>
  <si>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</si>
  <si>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</si>
  <si>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</si>
  <si>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</si>
  <si>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</si>
  <si>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</si>
  <si>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</si>
  <si>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</si>
  <si>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</si>
  <si>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</si>
  <si>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</si>
  <si>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</si>
  <si>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</si>
  <si>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</si>
  <si>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</si>
  <si>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</si>
  <si>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</si>
  <si>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</si>
  <si>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</si>
  <si>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</si>
  <si>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</si>
  <si>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</si>
  <si>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</si>
  <si>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</si>
  <si>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</si>
  <si>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</si>
  <si>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</si>
  <si>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</si>
  <si>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</si>
  <si>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</si>
  <si>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</si>
  <si>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</si>
  <si>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</si>
  <si>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</si>
  <si>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</si>
  <si>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</si>
  <si>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</si>
  <si>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</si>
  <si>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</si>
  <si>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</si>
  <si>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</si>
  <si>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</si>
  <si>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</si>
  <si>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</si>
  <si>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</si>
  <si>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</si>
  <si>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</si>
  <si>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</si>
  <si>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</si>
  <si>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</si>
  <si>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</si>
  <si>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</si>
  <si>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</si>
  <si>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</si>
  <si>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</si>
  <si>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</si>
  <si>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</si>
  <si>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</si>
  <si>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</si>
  <si>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</si>
  <si>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</si>
  <si>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</si>
  <si>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</si>
  <si>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</si>
  <si>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</si>
  <si>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</si>
  <si>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</si>
  <si>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</si>
  <si>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</si>
  <si>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</si>
  <si>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</si>
  <si>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</si>
  <si>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</si>
  <si>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</si>
  <si>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</si>
  <si>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</si>
  <si>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</si>
  <si>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</si>
  <si>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</si>
  <si>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</si>
  <si>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</si>
  <si>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</si>
  <si>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</si>
  <si>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</si>
  <si>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</si>
  <si>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</si>
  <si>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</si>
  <si>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</si>
  <si>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</si>
  <si>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</si>
  <si>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</si>
  <si>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</si>
  <si>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</si>
  <si>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</si>
  <si>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</si>
  <si>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</si>
  <si>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</si>
  <si>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</si>
  <si>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</si>
  <si>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</si>
  <si>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</si>
  <si>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</si>
  <si>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</si>
  <si>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</si>
  <si>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</si>
  <si>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</si>
  <si>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</si>
  <si>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</si>
  <si>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</si>
  <si>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</si>
  <si>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</si>
  <si>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</si>
  <si>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</si>
  <si>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</si>
  <si>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</si>
  <si>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</si>
  <si>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</si>
  <si>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</si>
  <si>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</si>
  <si>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</si>
  <si>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</si>
  <si>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</si>
  <si>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</si>
  <si>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</si>
  <si>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</si>
  <si>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</si>
  <si>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</si>
  <si>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</si>
  <si>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</si>
  <si>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</si>
  <si>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</si>
  <si>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</si>
  <si>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</si>
  <si>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</si>
  <si>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</si>
  <si>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</si>
  <si>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</si>
  <si>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</si>
  <si>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</si>
  <si>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</si>
  <si>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</si>
  <si>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</si>
  <si>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</si>
  <si>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</si>
  <si>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</si>
  <si>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</si>
  <si>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</si>
  <si>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</si>
  <si>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</si>
  <si>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</si>
  <si>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</si>
  <si>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</si>
  <si>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</si>
  <si>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</si>
  <si>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</si>
  <si>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</si>
  <si>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</si>
  <si>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</si>
  <si>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</si>
  <si>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</si>
  <si>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</si>
  <si>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</si>
  <si>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</si>
  <si>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</si>
  <si>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</si>
  <si>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</si>
  <si>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</si>
  <si>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</si>
  <si>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</si>
  <si>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</si>
  <si>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</si>
  <si>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</si>
  <si>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</si>
  <si>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</si>
  <si>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</si>
  <si>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</si>
  <si>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</si>
  <si>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</si>
  <si>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</si>
  <si>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</si>
  <si>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</si>
  <si>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</si>
  <si>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</si>
  <si>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</si>
  <si>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</si>
  <si>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</si>
  <si>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</si>
  <si>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</si>
  <si>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</si>
  <si>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</si>
  <si>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</si>
  <si>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</si>
  <si>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</si>
  <si>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</si>
  <si>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</si>
  <si>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</si>
  <si>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</si>
  <si>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</si>
  <si>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</si>
  <si>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</si>
  <si>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</si>
  <si>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</si>
  <si>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</si>
  <si>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</si>
  <si>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</si>
  <si>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</si>
  <si>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</si>
  <si>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</si>
  <si>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</si>
  <si>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</si>
  <si>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</si>
  <si>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</si>
  <si>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</si>
  <si>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</si>
  <si>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</si>
  <si>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</si>
  <si>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</si>
  <si>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</si>
  <si>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</si>
  <si>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</si>
  <si>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</si>
  <si>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</si>
  <si>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</si>
  <si>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</si>
  <si>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</si>
  <si>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</si>
  <si>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</si>
  <si>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</si>
  <si>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</si>
  <si>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</si>
  <si>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</si>
  <si>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</si>
  <si>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</si>
  <si>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</si>
  <si>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</si>
  <si>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</si>
  <si>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</si>
  <si>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</si>
  <si>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</si>
  <si>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</si>
  <si>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</si>
  <si>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</si>
  <si>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</si>
  <si>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</si>
  <si>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</si>
  <si>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</si>
  <si>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</si>
  <si>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</si>
  <si>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</si>
  <si>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</si>
  <si>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</si>
  <si>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</si>
  <si>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</si>
  <si>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</si>
  <si>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</si>
  <si>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</si>
  <si>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</si>
  <si>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</si>
  <si>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</si>
  <si>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</si>
  <si>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</si>
  <si>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</si>
  <si>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</si>
  <si>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</si>
  <si>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</si>
  <si>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</si>
  <si>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</si>
  <si>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</si>
  <si>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</si>
  <si>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</si>
  <si>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</si>
  <si>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</si>
  <si>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</si>
  <si>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</si>
  <si>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</si>
  <si>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</si>
  <si>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</si>
  <si>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</si>
  <si>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</si>
  <si>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</si>
  <si>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</si>
  <si>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</si>
  <si>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</si>
  <si>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</si>
  <si>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</si>
  <si>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</si>
  <si>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</si>
  <si>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</si>
  <si>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</si>
  <si>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</si>
  <si>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</si>
  <si>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</si>
  <si>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</si>
  <si>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</si>
  <si>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</si>
  <si>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</si>
  <si>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</si>
  <si>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</si>
  <si>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</si>
  <si>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</si>
  <si>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</si>
  <si>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</si>
  <si>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</si>
  <si>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</si>
  <si>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</si>
  <si>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</si>
  <si>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</si>
  <si>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</si>
  <si>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</si>
  <si>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</si>
  <si>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</si>
  <si>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</si>
  <si>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</si>
  <si>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</si>
  <si>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</si>
  <si>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</si>
  <si>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</si>
  <si>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</si>
  <si>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</si>
  <si>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</si>
  <si>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</si>
  <si>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</si>
  <si>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</si>
  <si>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</si>
  <si>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</si>
  <si>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</si>
  <si>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</si>
  <si>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</si>
  <si>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</si>
  <si>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</si>
  <si>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</si>
  <si>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</si>
  <si>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</si>
  <si>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</si>
  <si>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</si>
  <si>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</si>
  <si>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</si>
  <si>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</si>
  <si>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</si>
  <si>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</si>
  <si>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</si>
  <si>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</si>
  <si>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</si>
  <si>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</si>
  <si>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</si>
  <si>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</si>
  <si>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</si>
  <si>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</si>
  <si>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</si>
  <si>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</si>
  <si>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</si>
  <si>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</si>
  <si>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</si>
  <si>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</si>
  <si>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</si>
  <si>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</si>
  <si>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</si>
  <si>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</si>
  <si>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</si>
  <si>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</si>
  <si>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</si>
  <si>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</si>
  <si>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</si>
  <si>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</si>
  <si>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</si>
  <si>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</si>
  <si>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</si>
  <si>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</si>
  <si>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</si>
  <si>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</si>
  <si>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</si>
  <si>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</si>
  <si>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</si>
  <si>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</si>
  <si>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</si>
  <si>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</si>
  <si>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</si>
  <si>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</si>
  <si>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</si>
  <si>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</si>
  <si>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</si>
  <si>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</si>
  <si>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</si>
  <si>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</si>
  <si>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</si>
  <si>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</si>
  <si>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</si>
  <si>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</si>
  <si>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</si>
  <si>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</si>
  <si>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</si>
  <si>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</si>
  <si>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</si>
  <si>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</si>
  <si>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</si>
  <si>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</si>
  <si>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</si>
  <si>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</si>
  <si>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</si>
  <si>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</si>
  <si>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</si>
  <si>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</si>
  <si>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</si>
  <si>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</si>
  <si>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</si>
  <si>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</si>
  <si>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</si>
  <si>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</si>
  <si>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</si>
  <si>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</si>
  <si>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</si>
  <si>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</si>
  <si>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</si>
  <si>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</si>
  <si>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</si>
  <si>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</si>
  <si>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</si>
  <si>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</si>
  <si>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</si>
  <si>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</si>
  <si>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</si>
  <si>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</si>
  <si>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</si>
  <si>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</si>
  <si>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</si>
  <si>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</si>
  <si>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</si>
  <si>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</si>
  <si>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</si>
  <si>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</si>
  <si>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</si>
  <si>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</si>
  <si>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</si>
  <si>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</si>
  <si>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</si>
  <si>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</si>
  <si>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</si>
  <si>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</si>
  <si>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</si>
  <si>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</si>
  <si>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</si>
  <si>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</si>
  <si>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</si>
  <si>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</si>
  <si>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</si>
  <si>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</si>
  <si>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</si>
  <si>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</si>
  <si>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</si>
  <si>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</si>
  <si>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</si>
  <si>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</si>
  <si>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</si>
  <si>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</si>
  <si>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</si>
  <si>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</si>
  <si>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</si>
  <si>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</si>
  <si>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</si>
  <si>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</si>
  <si>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</si>
  <si>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</si>
  <si>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</si>
  <si>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</si>
  <si>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</si>
  <si>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</si>
  <si>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</si>
  <si>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</si>
  <si>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</si>
  <si>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</si>
  <si>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</si>
  <si>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</si>
  <si>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</si>
  <si>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</si>
  <si>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</si>
  <si>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</si>
  <si>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</si>
  <si>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</si>
  <si>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</si>
  <si>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</si>
  <si>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</si>
  <si>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</si>
  <si>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</si>
  <si>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</si>
  <si>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</si>
  <si>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</si>
  <si>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</si>
  <si>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</si>
  <si>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</si>
  <si>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</si>
  <si>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</si>
  <si>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</si>
  <si>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</si>
  <si>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</si>
  <si>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</si>
  <si>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</si>
  <si>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</si>
  <si>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</si>
  <si>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</si>
  <si>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</si>
  <si>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</si>
  <si>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</si>
  <si>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</si>
  <si>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</si>
  <si>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</si>
  <si>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</si>
  <si>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</si>
  <si>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</si>
  <si>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</si>
  <si>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</si>
  <si>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</si>
  <si>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</si>
  <si>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</si>
  <si>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</si>
  <si>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</si>
  <si>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</si>
  <si>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</si>
  <si>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</si>
  <si>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</si>
  <si>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</si>
  <si>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</si>
  <si>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</si>
  <si>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</si>
  <si>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</si>
  <si>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</si>
  <si>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</si>
  <si>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</si>
  <si>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</si>
  <si>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</si>
  <si>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</si>
  <si>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</si>
  <si>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</si>
  <si>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</si>
  <si>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</si>
  <si>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</si>
  <si>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</si>
  <si>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</si>
  <si>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</si>
  <si>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</si>
  <si>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</si>
  <si>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</si>
  <si>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</si>
  <si>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</si>
  <si>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</si>
  <si>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</si>
  <si>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</si>
  <si>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</si>
  <si>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</si>
  <si>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</si>
  <si>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</si>
  <si>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</si>
  <si>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</si>
  <si>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</si>
  <si>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</si>
  <si>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</si>
  <si>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</si>
  <si>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</si>
  <si>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</si>
  <si>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</si>
  <si>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</si>
  <si>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</si>
  <si>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</si>
  <si>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</si>
  <si>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</si>
  <si>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</si>
  <si>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</si>
  <si>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</si>
  <si>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</si>
  <si>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</si>
  <si>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</si>
  <si>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</si>
  <si>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</si>
  <si>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</si>
  <si>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</si>
  <si>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</si>
  <si>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</si>
  <si>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</si>
  <si>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</si>
  <si>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</si>
  <si>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</si>
  <si>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</si>
  <si>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</si>
  <si>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</si>
  <si>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</si>
  <si>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</si>
  <si>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</si>
  <si>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</si>
  <si>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</si>
  <si>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</si>
  <si>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</si>
  <si>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</si>
  <si>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</si>
  <si>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</si>
  <si>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</si>
  <si>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</si>
  <si>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</si>
  <si>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</si>
  <si>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</si>
  <si>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</si>
  <si>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</si>
  <si>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</si>
  <si>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</si>
  <si>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</si>
  <si>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</si>
  <si>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</si>
  <si>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</si>
  <si>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</si>
  <si>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</si>
  <si>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</si>
  <si>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</si>
  <si>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</si>
  <si>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</si>
  <si>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</si>
  <si>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</si>
  <si>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</si>
  <si>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</si>
  <si>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</si>
  <si>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</si>
  <si>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</si>
  <si>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</si>
  <si>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</si>
  <si>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</si>
  <si>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</si>
  <si>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</si>
  <si>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</si>
  <si>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</si>
  <si>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</si>
  <si>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</si>
  <si>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</si>
  <si>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</si>
  <si>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</si>
  <si>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</si>
  <si>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</si>
  <si>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</si>
  <si>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</si>
  <si>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</si>
  <si>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</si>
  <si>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</si>
  <si>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</si>
  <si>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</si>
  <si>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</si>
  <si>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</si>
  <si>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</si>
  <si>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</si>
  <si>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</si>
  <si>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</si>
  <si>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</si>
  <si>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</si>
  <si>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</si>
  <si>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</si>
  <si>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</si>
  <si>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</si>
  <si>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</si>
  <si>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</si>
  <si>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</si>
  <si>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</si>
  <si>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</si>
  <si>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</si>
  <si>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</si>
  <si>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</si>
  <si>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</si>
  <si>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</si>
  <si>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</si>
  <si>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</si>
  <si>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</si>
  <si>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</si>
  <si>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</si>
  <si>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</si>
  <si>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</si>
  <si>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</si>
  <si>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</si>
  <si>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</si>
  <si>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</si>
  <si>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</si>
  <si>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</si>
  <si>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</si>
  <si>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</si>
  <si>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</si>
  <si>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</si>
  <si>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</si>
  <si>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</si>
  <si>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</si>
  <si>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</si>
  <si>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</si>
  <si>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</si>
  <si>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</si>
  <si>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</si>
  <si>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</si>
  <si>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</si>
  <si>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</si>
  <si>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</si>
  <si>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</si>
  <si>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</si>
  <si>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</si>
  <si>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</si>
  <si>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</si>
  <si>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</si>
  <si>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</si>
  <si>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</si>
  <si>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</si>
  <si>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</si>
  <si>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</si>
  <si>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</si>
  <si>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</si>
  <si>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</si>
  <si>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</si>
  <si>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</si>
  <si>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</si>
  <si>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</si>
  <si>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</si>
  <si>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</si>
  <si>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</si>
  <si>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</si>
  <si>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</si>
  <si>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</si>
  <si>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</si>
  <si>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>ARS</t>
  </si>
  <si>
    <t>BWP</t>
  </si>
  <si>
    <t>BRL</t>
  </si>
  <si>
    <t>BND</t>
  </si>
  <si>
    <t>BGN</t>
  </si>
  <si>
    <t>CLP</t>
  </si>
  <si>
    <t>CNY</t>
  </si>
  <si>
    <t>COP</t>
  </si>
  <si>
    <t>HRK</t>
  </si>
  <si>
    <t>HKD</t>
  </si>
  <si>
    <t>HUF</t>
  </si>
  <si>
    <t>ISK</t>
  </si>
  <si>
    <t>ILS</t>
  </si>
  <si>
    <t>KZT</t>
  </si>
  <si>
    <t>KWD</t>
  </si>
  <si>
    <t>LVL</t>
  </si>
  <si>
    <t>LYD</t>
  </si>
  <si>
    <t>LTL</t>
  </si>
  <si>
    <t>MYR</t>
  </si>
  <si>
    <t>MUR</t>
  </si>
  <si>
    <t>NPR</t>
  </si>
  <si>
    <t>OMR</t>
  </si>
  <si>
    <t>PHP</t>
  </si>
  <si>
    <t>QAR</t>
  </si>
  <si>
    <t>RUB</t>
  </si>
  <si>
    <t>SAR</t>
  </si>
  <si>
    <t>KRW</t>
  </si>
  <si>
    <t>TWD</t>
  </si>
  <si>
    <t>THB</t>
  </si>
  <si>
    <t>TTD</t>
  </si>
  <si>
    <t>TRY</t>
  </si>
  <si>
    <t>VEF</t>
  </si>
  <si>
    <t>Source: Xrates on 6/21/2012</t>
  </si>
  <si>
    <t>UAE Dirham</t>
  </si>
  <si>
    <t>clean Salary (in local currency)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</si>
  <si>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</si>
  <si>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</si>
  <si>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</si>
  <si>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</si>
  <si>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</si>
  <si>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</si>
  <si>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</si>
  <si>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</si>
  <si>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</si>
  <si>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</si>
  <si>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</si>
  <si>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</si>
  <si>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</si>
  <si>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</si>
  <si>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</si>
  <si>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</si>
  <si>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</si>
  <si>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</si>
  <si>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</si>
  <si>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</si>
  <si>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</si>
  <si>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</si>
  <si>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</si>
  <si>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</si>
  <si>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</si>
  <si>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</si>
  <si>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Arabian Gulf</t>
  </si>
  <si>
    <t>ArgentinePeso</t>
  </si>
  <si>
    <t>AustralianDollar</t>
  </si>
  <si>
    <t>BotswanaPula</t>
  </si>
  <si>
    <t>BrazilianReal</t>
  </si>
  <si>
    <t>BritishPound</t>
  </si>
  <si>
    <t>Bruneidollar</t>
  </si>
  <si>
    <t>BulgarianLev</t>
  </si>
  <si>
    <t>CanadianDollar</t>
  </si>
  <si>
    <t>ChileanPeso</t>
  </si>
  <si>
    <t>ChineseYuan</t>
  </si>
  <si>
    <t>ColombianPeso</t>
  </si>
  <si>
    <t>CroatianKuna</t>
  </si>
  <si>
    <t>DanishKrone</t>
  </si>
  <si>
    <t>Euro</t>
  </si>
  <si>
    <t>HongKongDollar</t>
  </si>
  <si>
    <t>HungarianForint</t>
  </si>
  <si>
    <t>IcelandKrona</t>
  </si>
  <si>
    <t>IndianRupee</t>
  </si>
  <si>
    <t>IndonesianRupiah</t>
  </si>
  <si>
    <t>IsraeliNewShekel</t>
  </si>
  <si>
    <t>JapaneseYen</t>
  </si>
  <si>
    <t>KazakhstaniTenge</t>
  </si>
  <si>
    <t>KuwaitiDinar</t>
  </si>
  <si>
    <t>LatvianLat</t>
  </si>
  <si>
    <t>LibyanDinar</t>
  </si>
  <si>
    <t>LithuanianLitas</t>
  </si>
  <si>
    <t>MalaysianRinggit</t>
  </si>
  <si>
    <t>MauritiusRupee</t>
  </si>
  <si>
    <t>MexicanPeso</t>
  </si>
  <si>
    <t>NepaleseRupee</t>
  </si>
  <si>
    <t>NewZealandDollar</t>
  </si>
  <si>
    <t>NorwegianKroner</t>
  </si>
  <si>
    <t>OmaniRial</t>
  </si>
  <si>
    <t>PakistanRupee</t>
  </si>
  <si>
    <t>PhilippinePeso</t>
  </si>
  <si>
    <t>QatariRial</t>
  </si>
  <si>
    <t>RomanianLeu</t>
  </si>
  <si>
    <t>RussianRuble</t>
  </si>
  <si>
    <t>SaudiRiyal</t>
  </si>
  <si>
    <t>SingaporeDollar</t>
  </si>
  <si>
    <t>SouthAfricanRand</t>
  </si>
  <si>
    <t>SouthKoreanWon</t>
  </si>
  <si>
    <t>SriLankaRupee</t>
  </si>
  <si>
    <t>SwedishKrona</t>
  </si>
  <si>
    <t>SwissFranc</t>
  </si>
  <si>
    <t>TaiwanDollar</t>
  </si>
  <si>
    <t>ThaiBaht</t>
  </si>
  <si>
    <t>Trinidad/TobagoDollar</t>
  </si>
  <si>
    <t>TurkishLira</t>
  </si>
  <si>
    <t>VenezuelanBolivar</t>
  </si>
  <si>
    <t>Mozambique</t>
  </si>
  <si>
    <t>Continente</t>
  </si>
  <si>
    <t>Europa</t>
  </si>
  <si>
    <t>Oceania</t>
  </si>
  <si>
    <t>America</t>
  </si>
  <si>
    <t>Africa</t>
  </si>
  <si>
    <t>New</t>
  </si>
  <si>
    <t>ID</t>
  </si>
  <si>
    <t>Moeda</t>
  </si>
  <si>
    <t>Salario USD</t>
  </si>
  <si>
    <t>Hours</t>
  </si>
  <si>
    <t>Years</t>
  </si>
  <si>
    <t>Rótulos de Linha</t>
  </si>
  <si>
    <t>Total Geral</t>
  </si>
  <si>
    <t>% do total</t>
  </si>
  <si>
    <t>Total Salario USD</t>
  </si>
  <si>
    <t>America Total</t>
  </si>
  <si>
    <t>Africa Total</t>
  </si>
  <si>
    <t>Asia Total</t>
  </si>
  <si>
    <t>Europa Total</t>
  </si>
  <si>
    <t>Oceania Total</t>
  </si>
  <si>
    <t>(Years)</t>
  </si>
  <si>
    <t>(10 - 15)</t>
  </si>
  <si>
    <t>(05 - 10)</t>
  </si>
  <si>
    <t>(16 - 20)</t>
  </si>
  <si>
    <t>(21 - 99)</t>
  </si>
  <si>
    <t>(00 - 05)</t>
  </si>
  <si>
    <t>(Sal USD')</t>
  </si>
  <si>
    <t>F (200000 - 999999)</t>
  </si>
  <si>
    <t>A (00000 - 11999)</t>
  </si>
  <si>
    <t>B (12000 - 23999)</t>
  </si>
  <si>
    <t>C (24000 - 49999)</t>
  </si>
  <si>
    <t>D (50000 - 99999)</t>
  </si>
  <si>
    <t>E (100000 - 199999)</t>
  </si>
  <si>
    <r>
      <t xml:space="preserve">Blank = 6,1 </t>
    </r>
    <r>
      <rPr>
        <sz val="7"/>
        <color theme="1"/>
        <rFont val="Calibri"/>
        <family val="2"/>
        <scheme val="minor"/>
      </rPr>
      <t>(média before)</t>
    </r>
  </si>
  <si>
    <t>Observations:</t>
  </si>
  <si>
    <t>TOTAL</t>
  </si>
  <si>
    <t>Maximum</t>
  </si>
  <si>
    <t>Minimum</t>
  </si>
  <si>
    <t>Counter</t>
  </si>
  <si>
    <t>Average</t>
  </si>
  <si>
    <t>% do counter</t>
  </si>
  <si>
    <t>% continente</t>
  </si>
  <si>
    <t>Funtion</t>
  </si>
  <si>
    <t>Filtred</t>
  </si>
  <si>
    <t>All ID</t>
  </si>
  <si>
    <r>
      <rPr>
        <sz val="11"/>
        <color rgb="FFFF0000"/>
        <rFont val="Calibri"/>
        <family val="2"/>
        <scheme val="minor"/>
      </rPr>
      <t>Eliminated</t>
    </r>
    <r>
      <rPr>
        <sz val="11"/>
        <color theme="1"/>
        <rFont val="Calibri"/>
        <family val="2"/>
        <scheme val="minor"/>
      </rPr>
      <t>: ID0539 e ID1535</t>
    </r>
  </si>
  <si>
    <r>
      <rPr>
        <sz val="11"/>
        <color rgb="FFFF0000"/>
        <rFont val="Calibri"/>
        <family val="2"/>
        <scheme val="minor"/>
      </rPr>
      <t>Fixed</t>
    </r>
    <r>
      <rPr>
        <sz val="11"/>
        <color theme="1"/>
        <rFont val="Calibri"/>
        <family val="2"/>
        <scheme val="minor"/>
      </rPr>
      <t>: ID0477</t>
    </r>
  </si>
  <si>
    <t>% Dif</t>
  </si>
  <si>
    <t>&lt;/&gt; Média</t>
  </si>
  <si>
    <t>&lt; Média</t>
  </si>
  <si>
    <t>&gt;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</si>
</sst>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m\ yyyy\,\ h:mm\ AM/PM"/>
    <numFmt numFmtId="165" formatCode="[$$-409]#,##0.00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1"/>
    <xf numFmtId="0" fontId="4" fillId="2" borderId="0" xfId="0" applyFont="1" applyFill="1"/>
    <xf numFmtId="0" fontId="0" fillId="0" borderId="1" xfId="0" applyBorder="1"/>
    <xf numFmtId="0" fontId="4" fillId="2" borderId="1" xfId="0" applyFont="1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vertical="center"/>
    </xf>
    <xf numFmtId="10" fontId="5" fillId="0" borderId="0" xfId="0" applyNumberFormat="1" applyFont="1"/>
    <xf numFmtId="0" fontId="5" fillId="4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165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7" borderId="0" xfId="0" applyFont="1" applyFill="1" applyAlignment="1">
      <alignment horizontal="left"/>
    </xf>
    <xf numFmtId="165" fontId="6" fillId="7" borderId="0" xfId="0" applyNumberFormat="1" applyFont="1" applyFill="1"/>
    <xf numFmtId="10" fontId="6" fillId="7" borderId="0" xfId="0" applyNumberFormat="1" applyFont="1" applyFill="1"/>
    <xf numFmtId="0" fontId="6" fillId="7" borderId="0" xfId="0" applyNumberFormat="1" applyFont="1" applyFill="1"/>
    <xf numFmtId="10" fontId="7" fillId="7" borderId="0" xfId="0" applyNumberFormat="1" applyFont="1" applyFill="1"/>
    <xf numFmtId="0" fontId="0" fillId="10" borderId="0" xfId="0" applyFill="1" applyAlignment="1">
      <alignment horizontal="left"/>
    </xf>
    <xf numFmtId="165" fontId="0" fillId="10" borderId="0" xfId="0" applyNumberFormat="1" applyFill="1"/>
    <xf numFmtId="10" fontId="0" fillId="10" borderId="0" xfId="0" applyNumberFormat="1" applyFill="1"/>
    <xf numFmtId="0" fontId="0" fillId="10" borderId="0" xfId="0" applyNumberFormat="1" applyFill="1"/>
    <xf numFmtId="10" fontId="5" fillId="10" borderId="0" xfId="0" applyNumberFormat="1" applyFont="1" applyFill="1"/>
    <xf numFmtId="165" fontId="0" fillId="11" borderId="0" xfId="0" applyNumberFormat="1" applyFill="1"/>
    <xf numFmtId="10" fontId="0" fillId="11" borderId="0" xfId="0" applyNumberFormat="1" applyFill="1"/>
    <xf numFmtId="0" fontId="0" fillId="11" borderId="0" xfId="0" applyNumberFormat="1" applyFill="1"/>
    <xf numFmtId="10" fontId="5" fillId="11" borderId="0" xfId="0" applyNumberFormat="1" applyFont="1" applyFill="1"/>
    <xf numFmtId="0" fontId="0" fillId="5" borderId="0" xfId="0" applyFill="1" applyAlignment="1">
      <alignment horizontal="left"/>
    </xf>
    <xf numFmtId="165" fontId="0" fillId="5" borderId="0" xfId="0" applyNumberFormat="1" applyFill="1"/>
    <xf numFmtId="10" fontId="0" fillId="5" borderId="0" xfId="0" applyNumberFormat="1" applyFill="1"/>
    <xf numFmtId="0" fontId="0" fillId="5" borderId="0" xfId="0" applyNumberFormat="1" applyFill="1"/>
    <xf numFmtId="10" fontId="5" fillId="5" borderId="0" xfId="0" applyNumberFormat="1" applyFont="1" applyFill="1"/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165" fontId="0" fillId="12" borderId="0" xfId="0" applyNumberFormat="1" applyFill="1"/>
    <xf numFmtId="10" fontId="0" fillId="12" borderId="0" xfId="0" applyNumberFormat="1" applyFill="1"/>
    <xf numFmtId="0" fontId="0" fillId="12" borderId="0" xfId="0" applyNumberFormat="1" applyFill="1"/>
    <xf numFmtId="10" fontId="5" fillId="12" borderId="0" xfId="0" applyNumberFormat="1" applyFont="1" applyFill="1"/>
    <xf numFmtId="165" fontId="0" fillId="3" borderId="0" xfId="0" applyNumberFormat="1" applyFill="1"/>
    <xf numFmtId="10" fontId="0" fillId="3" borderId="0" xfId="0" applyNumberFormat="1" applyFill="1"/>
    <xf numFmtId="10" fontId="5" fillId="3" borderId="0" xfId="0" applyNumberFormat="1" applyFont="1" applyFill="1"/>
    <xf numFmtId="0" fontId="0" fillId="13" borderId="0" xfId="0" applyFill="1" applyAlignment="1">
      <alignment horizontal="left" indent="1"/>
    </xf>
    <xf numFmtId="165" fontId="0" fillId="13" borderId="0" xfId="0" applyNumberFormat="1" applyFill="1"/>
    <xf numFmtId="10" fontId="0" fillId="13" borderId="0" xfId="0" applyNumberFormat="1" applyFill="1"/>
    <xf numFmtId="0" fontId="0" fillId="13" borderId="0" xfId="0" applyNumberFormat="1" applyFill="1"/>
    <xf numFmtId="10" fontId="5" fillId="13" borderId="0" xfId="0" applyNumberFormat="1" applyFont="1" applyFill="1"/>
    <xf numFmtId="165" fontId="0" fillId="8" borderId="0" xfId="0" applyNumberFormat="1" applyFill="1"/>
    <xf numFmtId="10" fontId="0" fillId="8" borderId="0" xfId="0" applyNumberFormat="1" applyFill="1"/>
    <xf numFmtId="0" fontId="0" fillId="8" borderId="0" xfId="0" applyNumberFormat="1" applyFill="1"/>
    <xf numFmtId="10" fontId="5" fillId="8" borderId="0" xfId="0" applyNumberFormat="1" applyFont="1" applyFill="1"/>
    <xf numFmtId="165" fontId="0" fillId="6" borderId="0" xfId="0" applyNumberFormat="1" applyFill="1"/>
    <xf numFmtId="10" fontId="0" fillId="6" borderId="0" xfId="0" applyNumberFormat="1" applyFill="1"/>
    <xf numFmtId="0" fontId="0" fillId="6" borderId="0" xfId="0" applyNumberFormat="1" applyFill="1"/>
    <xf numFmtId="10" fontId="5" fillId="6" borderId="0" xfId="0" applyNumberFormat="1" applyFont="1" applyFill="1"/>
    <xf numFmtId="0" fontId="0" fillId="9" borderId="0" xfId="0" applyFill="1" applyAlignment="1">
      <alignment horizontal="left"/>
    </xf>
    <xf numFmtId="0" fontId="0" fillId="8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165" fontId="0" fillId="14" borderId="0" xfId="0" applyNumberFormat="1" applyFill="1"/>
    <xf numFmtId="10" fontId="0" fillId="14" borderId="0" xfId="0" applyNumberFormat="1" applyFill="1"/>
    <xf numFmtId="0" fontId="0" fillId="14" borderId="0" xfId="0" applyNumberFormat="1" applyFill="1"/>
    <xf numFmtId="10" fontId="5" fillId="14" borderId="0" xfId="0" applyNumberFormat="1" applyFont="1" applyFill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3" borderId="3" xfId="0" applyFill="1" applyBorder="1" applyAlignment="1">
      <alignment vertical="center" wrapText="1"/>
    </xf>
    <xf numFmtId="0" fontId="16" fillId="17" borderId="4" xfId="0" applyFont="1" applyFill="1" applyBorder="1" applyAlignment="1">
      <alignment horizontal="center" vertical="center"/>
    </xf>
    <xf numFmtId="0" fontId="6" fillId="17" borderId="4" xfId="0" applyFont="1" applyFill="1" applyBorder="1"/>
    <xf numFmtId="0" fontId="0" fillId="0" borderId="4" xfId="0" applyBorder="1"/>
    <xf numFmtId="0" fontId="17" fillId="17" borderId="4" xfId="0" applyFont="1" applyFill="1" applyBorder="1" applyAlignment="1">
      <alignment horizontal="center" vertical="center"/>
    </xf>
    <xf numFmtId="4" fontId="10" fillId="16" borderId="4" xfId="0" applyNumberFormat="1" applyFont="1" applyFill="1" applyBorder="1" applyAlignment="1">
      <alignment horizontal="center" vertical="center"/>
    </xf>
    <xf numFmtId="3" fontId="10" fillId="16" borderId="4" xfId="0" applyNumberFormat="1" applyFont="1" applyFill="1" applyBorder="1" applyAlignment="1">
      <alignment horizontal="center" vertical="center"/>
    </xf>
    <xf numFmtId="0" fontId="11" fillId="16" borderId="4" xfId="0" applyFont="1" applyFill="1" applyBorder="1" applyAlignment="1">
      <alignment horizontal="center" vertical="center"/>
    </xf>
    <xf numFmtId="0" fontId="11" fillId="16" borderId="4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vertical="center"/>
    </xf>
    <xf numFmtId="0" fontId="4" fillId="18" borderId="6" xfId="0" applyFont="1" applyFill="1" applyBorder="1" applyAlignment="1">
      <alignment vertical="center"/>
    </xf>
    <xf numFmtId="0" fontId="4" fillId="18" borderId="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right" vertical="center"/>
    </xf>
    <xf numFmtId="0" fontId="0" fillId="0" borderId="2" xfId="0" applyFont="1" applyFill="1" applyBorder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 indent="1"/>
    </xf>
    <xf numFmtId="4" fontId="0" fillId="0" borderId="2" xfId="0" applyNumberFormat="1" applyFont="1" applyFill="1" applyBorder="1"/>
    <xf numFmtId="0" fontId="0" fillId="0" borderId="2" xfId="0" applyFont="1" applyFill="1" applyBorder="1" applyAlignment="1">
      <alignment horizontal="center"/>
    </xf>
    <xf numFmtId="16" fontId="0" fillId="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right"/>
    </xf>
    <xf numFmtId="0" fontId="4" fillId="18" borderId="0" xfId="0" applyFont="1" applyFill="1" applyBorder="1" applyAlignment="1">
      <alignment vertical="center"/>
    </xf>
    <xf numFmtId="0" fontId="4" fillId="18" borderId="0" xfId="0" applyFont="1" applyFill="1" applyBorder="1" applyAlignment="1">
      <alignment horizontal="center" vertical="center"/>
    </xf>
    <xf numFmtId="4" fontId="10" fillId="16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1" fillId="16" borderId="4" xfId="0" applyNumberFormat="1" applyFont="1" applyFill="1" applyBorder="1" applyAlignment="1">
      <alignment horizontal="center" vertical="center"/>
    </xf>
    <xf numFmtId="3" fontId="11" fillId="16" borderId="4" xfId="0" applyNumberFormat="1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 wrapText="1"/>
    </xf>
    <xf numFmtId="4" fontId="9" fillId="16" borderId="4" xfId="0" applyNumberFormat="1" applyFont="1" applyFill="1" applyBorder="1" applyAlignment="1">
      <alignment horizontal="center" vertical="center"/>
    </xf>
    <xf numFmtId="0" fontId="16" fillId="19" borderId="4" xfId="0" applyFont="1" applyFill="1" applyBorder="1" applyAlignment="1">
      <alignment horizontal="center" vertical="center"/>
    </xf>
    <xf numFmtId="0" fontId="15" fillId="20" borderId="4" xfId="0" applyFont="1" applyFill="1" applyBorder="1" applyAlignment="1">
      <alignment horizontal="center" vertical="center"/>
    </xf>
    <xf numFmtId="0" fontId="0" fillId="17" borderId="0" xfId="0" applyFill="1"/>
    <xf numFmtId="0" fontId="0" fillId="17" borderId="0" xfId="0" applyFill="1" applyAlignment="1">
      <alignment horizontal="center"/>
    </xf>
    <xf numFmtId="0" fontId="0" fillId="17" borderId="0" xfId="0" applyFill="1" applyAlignment="1">
      <alignment horizontal="right"/>
    </xf>
    <xf numFmtId="0" fontId="0" fillId="17" borderId="0" xfId="0" applyFill="1" applyAlignment="1">
      <alignment vertical="center"/>
    </xf>
    <xf numFmtId="0" fontId="3" fillId="17" borderId="0" xfId="0" applyFont="1" applyFill="1"/>
    <xf numFmtId="0" fontId="3" fillId="17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0" fillId="0" borderId="8" xfId="0" applyFont="1" applyBorder="1" applyAlignment="1">
      <alignment horizontal="left" vertical="center" wrapText="1"/>
    </xf>
  </cellXfs>
  <cellStyles count="2">
    <cellStyle name="Hiperligação" xfId="1" builtinId="8"/>
    <cellStyle name="Normal" xfId="0" builtinId="0"/>
  </cellStyles>
  <dxfs count="170"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auto="1"/>
      </font>
    </dxf>
    <dxf>
      <numFmt numFmtId="14" formatCode="0.00%"/>
    </dxf>
    <dxf>
      <numFmt numFmtId="14" formatCode="0.00%"/>
    </dxf>
    <dxf>
      <alignment wrapText="1" readingOrder="0"/>
    </dxf>
    <dxf>
      <alignment vertical="center" readingOrder="0"/>
    </dxf>
    <dxf>
      <alignment vertical="center" readingOrder="0"/>
    </dxf>
    <dxf>
      <numFmt numFmtId="165" formatCode="[$$-409]#,##0.00"/>
    </dxf>
    <dxf>
      <numFmt numFmtId="14" formatCode="0.00%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ont>
        <sz val="10"/>
      </font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vertical="center" readingOrder="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ont>
        <sz val="9"/>
      </font>
    </dxf>
    <dxf>
      <font>
        <b val="0"/>
      </font>
    </dxf>
    <dxf>
      <font>
        <sz val="9"/>
      </font>
    </dxf>
    <dxf>
      <font>
        <sz val="9"/>
      </font>
    </dxf>
    <dxf>
      <font>
        <b val="0"/>
      </font>
    </dxf>
    <dxf>
      <font>
        <sz val="9"/>
      </font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alignment vertical="center" readingOrder="0"/>
    </dxf>
    <dxf>
      <alignment vertic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wrapText="1" readingOrder="0"/>
    </dxf>
    <dxf>
      <alignment wrapText="1" readingOrder="0"/>
    </dxf>
    <dxf>
      <font>
        <sz val="10"/>
      </font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4" formatCode="0.00%"/>
    </dxf>
    <dxf>
      <numFmt numFmtId="165" formatCode="[$$-409]#,##0.00"/>
    </dxf>
    <dxf>
      <alignment vertical="center" readingOrder="0"/>
    </dxf>
    <dxf>
      <alignment vertical="center" readingOrder="0"/>
    </dxf>
    <dxf>
      <alignment wrapText="1" readingOrder="0"/>
    </dxf>
    <dxf>
      <numFmt numFmtId="14" formatCode="0.00%"/>
    </dxf>
    <dxf>
      <numFmt numFmtId="14" formatCode="0.00%"/>
    </dxf>
    <dxf>
      <font>
        <color auto="1"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ont>
        <strike/>
        <color theme="1" tint="0.499984740745262"/>
      </font>
    </dxf>
    <dxf>
      <font>
        <strike/>
        <color theme="1" tint="0.499984740745262"/>
      </font>
    </dxf>
  </dxfs>
  <tableStyles count="2" defaultTableStyle="TableStyleMedium2" defaultPivotStyle="PivotStyleLight16">
    <tableStyle name="Estilo de Tabela 1" pivot="0" count="0"/>
    <tableStyle name="Estilo de Tabela 2" pivot="0" count="1">
      <tableStyleElement type="firstColumnStripe" size="4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calcChain" Target="calcChain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Data!$F$6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0.12254618055555555"/>
                  <c:y val="-1.47558479532163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900"/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(Data!$G$1,Data!$I$1)</c:f>
              <c:strCache>
                <c:ptCount val="2"/>
                <c:pt idx="0">
                  <c:v>All ID</c:v>
                </c:pt>
                <c:pt idx="1">
                  <c:v>Filtred</c:v>
                </c:pt>
              </c:strCache>
            </c:strRef>
          </c:cat>
          <c:val>
            <c:numRef>
              <c:f>(Data!$G$6,Data!$I$6)</c:f>
              <c:numCache>
                <c:formatCode>#.##0,00</c:formatCode>
                <c:ptCount val="2"/>
                <c:pt idx="0">
                  <c:v>92632606.801861107</c:v>
                </c:pt>
                <c:pt idx="1">
                  <c:v>92632606.801861107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32682166666666668"/>
          <c:y val="0.32469517543859649"/>
          <c:w val="0.59556722222222225"/>
          <c:h val="0.4331608187134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Data!$F$5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cat>
            <c:strRef>
              <c:f>(Data!$G$1,Data!$I$1)</c:f>
              <c:strCache>
                <c:ptCount val="2"/>
                <c:pt idx="0">
                  <c:v>All ID</c:v>
                </c:pt>
                <c:pt idx="1">
                  <c:v>Filtred</c:v>
                </c:pt>
              </c:strCache>
            </c:strRef>
          </c:cat>
          <c:val>
            <c:numRef>
              <c:f>(Data!$G$5,Data!$I$5)</c:f>
              <c:numCache>
                <c:formatCode>#.##0,00</c:formatCode>
                <c:ptCount val="2"/>
                <c:pt idx="0">
                  <c:v>49246.468262552422</c:v>
                </c:pt>
                <c:pt idx="1">
                  <c:v>49246.468262552422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18688"/>
        <c:axId val="104417152"/>
      </c:barChart>
      <c:valAx>
        <c:axId val="104417152"/>
        <c:scaling>
          <c:orientation val="minMax"/>
        </c:scaling>
        <c:delete val="0"/>
        <c:axPos val="l"/>
        <c:majorGridlines/>
        <c:numFmt formatCode="#.##0,0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104418688"/>
        <c:crosses val="autoZero"/>
        <c:crossBetween val="between"/>
      </c:valAx>
      <c:catAx>
        <c:axId val="10441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044171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Data!$F$4</c:f>
              <c:strCache>
                <c:ptCount val="1"/>
                <c:pt idx="0">
                  <c:v>Counter</c:v>
                </c:pt>
              </c:strCache>
            </c:strRef>
          </c:tx>
          <c:dLbls>
            <c:txPr>
              <a:bodyPr/>
              <a:lstStyle/>
              <a:p>
                <a:pPr>
                  <a:defRPr sz="900"/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(Data!$G$1,Data!$I$1)</c:f>
              <c:strCache>
                <c:ptCount val="2"/>
                <c:pt idx="0">
                  <c:v>All ID</c:v>
                </c:pt>
                <c:pt idx="1">
                  <c:v>Filtred</c:v>
                </c:pt>
              </c:strCache>
            </c:strRef>
          </c:cat>
          <c:val>
            <c:numRef>
              <c:f>(Data!$G$4,Data!$I$4)</c:f>
              <c:numCache>
                <c:formatCode>#.##0</c:formatCode>
                <c:ptCount val="2"/>
                <c:pt idx="0">
                  <c:v>1881</c:v>
                </c:pt>
                <c:pt idx="1">
                  <c:v>1881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% Dif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cat>
            <c:strRef>
              <c:f>(Data!$F$4,Data!$F$6)</c:f>
              <c:strCache>
                <c:ptCount val="2"/>
                <c:pt idx="0">
                  <c:v>Counter</c:v>
                </c:pt>
                <c:pt idx="1">
                  <c:v>TOTAL</c:v>
                </c:pt>
              </c:strCache>
            </c:strRef>
          </c:cat>
          <c:val>
            <c:numRef>
              <c:f>(Data!$K$4,Data!$K$6)</c:f>
              <c:numCache>
                <c:formatCode>0,00%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12064"/>
        <c:axId val="106713856"/>
      </c:barChart>
      <c:catAx>
        <c:axId val="106712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PT"/>
          </a:p>
        </c:txPr>
        <c:crossAx val="106713856"/>
        <c:crosses val="autoZero"/>
        <c:auto val="1"/>
        <c:lblAlgn val="ctr"/>
        <c:lblOffset val="100"/>
        <c:noMultiLvlLbl val="0"/>
      </c:catAx>
      <c:valAx>
        <c:axId val="106713856"/>
        <c:scaling>
          <c:orientation val="minMax"/>
        </c:scaling>
        <c:delete val="0"/>
        <c:axPos val="l"/>
        <c:majorGridlines/>
        <c:numFmt formatCode="0,00%" sourceLinked="1"/>
        <c:majorTickMark val="out"/>
        <c:minorTickMark val="none"/>
        <c:tickLblPos val="nextTo"/>
        <c:crossAx val="10671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[salary-data-for-contest (Cesarino).xlsx]PT!Tabela dinâmica1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S</a:t>
            </a:r>
            <a:r>
              <a:rPr lang="en-US"/>
              <a:t>alarios</a:t>
            </a:r>
            <a:r>
              <a:rPr lang="en-US">
                <a:solidFill>
                  <a:schemeClr val="bg1"/>
                </a:solidFill>
              </a:rPr>
              <a:t>---------------------------------------------------</a:t>
            </a:r>
            <a:r>
              <a:rPr lang="en-US">
                <a:solidFill>
                  <a:sysClr val="windowText" lastClr="000000"/>
                </a:solidFill>
              </a:rPr>
              <a:t>Simulation</a:t>
            </a:r>
            <a:r>
              <a:rPr lang="en-US" baseline="0">
                <a:solidFill>
                  <a:sysClr val="windowText" lastClr="000000"/>
                </a:solidFill>
              </a:rPr>
              <a:t> Chart - Filtred</a:t>
            </a:r>
            <a:endParaRPr lang="en-US"/>
          </a:p>
        </c:rich>
      </c:tx>
      <c:layout>
        <c:manualLayout>
          <c:xMode val="edge"/>
          <c:yMode val="edge"/>
          <c:x val="1.3934123450646941E-2"/>
          <c:y val="1.6816816816816817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PT!$C$1</c:f>
              <c:strCache>
                <c:ptCount val="1"/>
                <c:pt idx="0">
                  <c:v>Total Salario USD</c:v>
                </c:pt>
              </c:strCache>
            </c:strRef>
          </c:tx>
          <c:invertIfNegative val="0"/>
          <c:cat>
            <c:multiLvlStrRef>
              <c:f>PT!$B$2:$B$116</c:f>
              <c:multiLvlStrCache>
                <c:ptCount val="104"/>
                <c:lvl>
                  <c:pt idx="0">
                    <c:v>South Africa</c:v>
                  </c:pt>
                  <c:pt idx="1">
                    <c:v>Lesotho</c:v>
                  </c:pt>
                  <c:pt idx="2">
                    <c:v>UAE</c:v>
                  </c:pt>
                  <c:pt idx="3">
                    <c:v>Uganda</c:v>
                  </c:pt>
                  <c:pt idx="4">
                    <c:v>Somalia</c:v>
                  </c:pt>
                  <c:pt idx="5">
                    <c:v>Kenya</c:v>
                  </c:pt>
                  <c:pt idx="6">
                    <c:v>Nigeria</c:v>
                  </c:pt>
                  <c:pt idx="7">
                    <c:v>Zimbabwe</c:v>
                  </c:pt>
                  <c:pt idx="8">
                    <c:v>Zambia</c:v>
                  </c:pt>
                  <c:pt idx="9">
                    <c:v>Libya</c:v>
                  </c:pt>
                  <c:pt idx="10">
                    <c:v>Mozambique</c:v>
                  </c:pt>
                  <c:pt idx="11">
                    <c:v>Egypt</c:v>
                  </c:pt>
                  <c:pt idx="12">
                    <c:v>Ghana</c:v>
                  </c:pt>
                  <c:pt idx="13">
                    <c:v>Morocco</c:v>
                  </c:pt>
                  <c:pt idx="14">
                    <c:v>Tunisia</c:v>
                  </c:pt>
                  <c:pt idx="15">
                    <c:v>Mauritius</c:v>
                  </c:pt>
                  <c:pt idx="16">
                    <c:v>Guyana</c:v>
                  </c:pt>
                  <c:pt idx="17">
                    <c:v>Ethiopia</c:v>
                  </c:pt>
                  <c:pt idx="18">
                    <c:v>USA</c:v>
                  </c:pt>
                  <c:pt idx="19">
                    <c:v>Canada</c:v>
                  </c:pt>
                  <c:pt idx="20">
                    <c:v>Brazil</c:v>
                  </c:pt>
                  <c:pt idx="21">
                    <c:v>Mexico</c:v>
                  </c:pt>
                  <c:pt idx="22">
                    <c:v>Central America</c:v>
                  </c:pt>
                  <c:pt idx="23">
                    <c:v>Panama</c:v>
                  </c:pt>
                  <c:pt idx="24">
                    <c:v>Bermuda</c:v>
                  </c:pt>
                  <c:pt idx="25">
                    <c:v>Colombia</c:v>
                  </c:pt>
                  <c:pt idx="26">
                    <c:v>Uruguay</c:v>
                  </c:pt>
                  <c:pt idx="27">
                    <c:v>Costa Rica</c:v>
                  </c:pt>
                  <c:pt idx="28">
                    <c:v>Argentina</c:v>
                  </c:pt>
                  <c:pt idx="29">
                    <c:v>Paraguay</c:v>
                  </c:pt>
                  <c:pt idx="30">
                    <c:v>Peru</c:v>
                  </c:pt>
                  <c:pt idx="31">
                    <c:v>Republica Dominicana</c:v>
                  </c:pt>
                  <c:pt idx="32">
                    <c:v>Bolivia</c:v>
                  </c:pt>
                  <c:pt idx="33">
                    <c:v>Dominican Republic</c:v>
                  </c:pt>
                  <c:pt idx="34">
                    <c:v>Aruba</c:v>
                  </c:pt>
                  <c:pt idx="35">
                    <c:v>Latin America</c:v>
                  </c:pt>
                  <c:pt idx="36">
                    <c:v>India</c:v>
                  </c:pt>
                  <c:pt idx="37">
                    <c:v>UAE</c:v>
                  </c:pt>
                  <c:pt idx="38">
                    <c:v>Singapore</c:v>
                  </c:pt>
                  <c:pt idx="39">
                    <c:v>Saudi Arabia</c:v>
                  </c:pt>
                  <c:pt idx="40">
                    <c:v>Pakistan</c:v>
                  </c:pt>
                  <c:pt idx="41">
                    <c:v>Indonesia</c:v>
                  </c:pt>
                  <c:pt idx="42">
                    <c:v>Japan</c:v>
                  </c:pt>
                  <c:pt idx="43">
                    <c:v>Philippines</c:v>
                  </c:pt>
                  <c:pt idx="44">
                    <c:v>Malaysia</c:v>
                  </c:pt>
                  <c:pt idx="45">
                    <c:v>Qatar</c:v>
                  </c:pt>
                  <c:pt idx="46">
                    <c:v>Thailand</c:v>
                  </c:pt>
                  <c:pt idx="47">
                    <c:v>Dubai</c:v>
                  </c:pt>
                  <c:pt idx="48">
                    <c:v>Kuwait</c:v>
                  </c:pt>
                  <c:pt idx="49">
                    <c:v>Sri Lanka</c:v>
                  </c:pt>
                  <c:pt idx="50">
                    <c:v>Oman</c:v>
                  </c:pt>
                  <c:pt idx="51">
                    <c:v>iran</c:v>
                  </c:pt>
                  <c:pt idx="52">
                    <c:v>Iceland</c:v>
                  </c:pt>
                  <c:pt idx="53">
                    <c:v>Azerbaijan</c:v>
                  </c:pt>
                  <c:pt idx="54">
                    <c:v>Myanmar</c:v>
                  </c:pt>
                  <c:pt idx="55">
                    <c:v>china</c:v>
                  </c:pt>
                  <c:pt idx="56">
                    <c:v>Arabian Gulf</c:v>
                  </c:pt>
                  <c:pt idx="57">
                    <c:v>Bangladesh</c:v>
                  </c:pt>
                  <c:pt idx="58">
                    <c:v>Vietnam</c:v>
                  </c:pt>
                  <c:pt idx="59">
                    <c:v>Hong Kong</c:v>
                  </c:pt>
                  <c:pt idx="60">
                    <c:v>Kuwait </c:v>
                  </c:pt>
                  <c:pt idx="61">
                    <c:v>Asia</c:v>
                  </c:pt>
                  <c:pt idx="62">
                    <c:v>Mongolia</c:v>
                  </c:pt>
                  <c:pt idx="63">
                    <c:v>Armenia</c:v>
                  </c:pt>
                  <c:pt idx="64">
                    <c:v>Bhutan</c:v>
                  </c:pt>
                  <c:pt idx="65">
                    <c:v>Cambodia</c:v>
                  </c:pt>
                  <c:pt idx="66">
                    <c:v>UK</c:v>
                  </c:pt>
                  <c:pt idx="67">
                    <c:v>Netherlands</c:v>
                  </c:pt>
                  <c:pt idx="68">
                    <c:v>Germany</c:v>
                  </c:pt>
                  <c:pt idx="69">
                    <c:v>Norway</c:v>
                  </c:pt>
                  <c:pt idx="70">
                    <c:v>Europe</c:v>
                  </c:pt>
                  <c:pt idx="71">
                    <c:v>Switzerland</c:v>
                  </c:pt>
                  <c:pt idx="72">
                    <c:v>Russia</c:v>
                  </c:pt>
                  <c:pt idx="73">
                    <c:v>Denmark</c:v>
                  </c:pt>
                  <c:pt idx="74">
                    <c:v>Spain</c:v>
                  </c:pt>
                  <c:pt idx="75">
                    <c:v>France</c:v>
                  </c:pt>
                  <c:pt idx="76">
                    <c:v>Israel</c:v>
                  </c:pt>
                  <c:pt idx="77">
                    <c:v>Portugal</c:v>
                  </c:pt>
                  <c:pt idx="78">
                    <c:v>Ireland</c:v>
                  </c:pt>
                  <c:pt idx="79">
                    <c:v>italy</c:v>
                  </c:pt>
                  <c:pt idx="80">
                    <c:v>Finland</c:v>
                  </c:pt>
                  <c:pt idx="81">
                    <c:v>Poland</c:v>
                  </c:pt>
                  <c:pt idx="82">
                    <c:v>CEE</c:v>
                  </c:pt>
                  <c:pt idx="83">
                    <c:v>Sweden</c:v>
                  </c:pt>
                  <c:pt idx="84">
                    <c:v>Belgium</c:v>
                  </c:pt>
                  <c:pt idx="85">
                    <c:v>Croatia</c:v>
                  </c:pt>
                  <c:pt idx="86">
                    <c:v>Hungary</c:v>
                  </c:pt>
                  <c:pt idx="87">
                    <c:v>Romania</c:v>
                  </c:pt>
                  <c:pt idx="88">
                    <c:v>Turkey</c:v>
                  </c:pt>
                  <c:pt idx="89">
                    <c:v>Greece</c:v>
                  </c:pt>
                  <c:pt idx="90">
                    <c:v>Austria</c:v>
                  </c:pt>
                  <c:pt idx="91">
                    <c:v>Ukraine</c:v>
                  </c:pt>
                  <c:pt idx="92">
                    <c:v>Czech Republic</c:v>
                  </c:pt>
                  <c:pt idx="93">
                    <c:v>Albania</c:v>
                  </c:pt>
                  <c:pt idx="94">
                    <c:v>Slovenia</c:v>
                  </c:pt>
                  <c:pt idx="95">
                    <c:v>Lithuania</c:v>
                  </c:pt>
                  <c:pt idx="96">
                    <c:v>Bulgaria</c:v>
                  </c:pt>
                  <c:pt idx="97">
                    <c:v>Montenegro</c:v>
                  </c:pt>
                  <c:pt idx="98">
                    <c:v>Slovakia</c:v>
                  </c:pt>
                  <c:pt idx="99">
                    <c:v>Estonia</c:v>
                  </c:pt>
                  <c:pt idx="100">
                    <c:v>Baltic</c:v>
                  </c:pt>
                  <c:pt idx="101">
                    <c:v>Republic of Georgia</c:v>
                  </c:pt>
                  <c:pt idx="102">
                    <c:v>Australia</c:v>
                  </c:pt>
                  <c:pt idx="103">
                    <c:v>New Zealand</c:v>
                  </c:pt>
                </c:lvl>
                <c:lvl>
                  <c:pt idx="0">
                    <c:v>Africa</c:v>
                  </c:pt>
                  <c:pt idx="18">
                    <c:v>America</c:v>
                  </c:pt>
                  <c:pt idx="36">
                    <c:v>Asia</c:v>
                  </c:pt>
                  <c:pt idx="66">
                    <c:v>Europa</c:v>
                  </c:pt>
                  <c:pt idx="102">
                    <c:v>Oceania</c:v>
                  </c:pt>
                </c:lvl>
              </c:multiLvlStrCache>
            </c:multiLvlStrRef>
          </c:cat>
          <c:val>
            <c:numRef>
              <c:f>PT!$C$2:$C$116</c:f>
              <c:numCache>
                <c:formatCode>[$$-409]#.##0,00</c:formatCode>
                <c:ptCount val="104"/>
                <c:pt idx="0">
                  <c:v>941556.87488630787</c:v>
                </c:pt>
                <c:pt idx="1">
                  <c:v>177600</c:v>
                </c:pt>
                <c:pt idx="2">
                  <c:v>133006</c:v>
                </c:pt>
                <c:pt idx="3">
                  <c:v>100000</c:v>
                </c:pt>
                <c:pt idx="4">
                  <c:v>78000</c:v>
                </c:pt>
                <c:pt idx="5">
                  <c:v>51497.005988023957</c:v>
                </c:pt>
                <c:pt idx="6">
                  <c:v>40484.688751926042</c:v>
                </c:pt>
                <c:pt idx="7">
                  <c:v>36400</c:v>
                </c:pt>
                <c:pt idx="8">
                  <c:v>26000</c:v>
                </c:pt>
                <c:pt idx="9">
                  <c:v>24864</c:v>
                </c:pt>
                <c:pt idx="10">
                  <c:v>24000</c:v>
                </c:pt>
                <c:pt idx="11">
                  <c:v>19831.432821021317</c:v>
                </c:pt>
                <c:pt idx="12">
                  <c:v>18000</c:v>
                </c:pt>
                <c:pt idx="13">
                  <c:v>13745.704467353951</c:v>
                </c:pt>
                <c:pt idx="14">
                  <c:v>11000</c:v>
                </c:pt>
                <c:pt idx="15">
                  <c:v>9376.2513877177607</c:v>
                </c:pt>
                <c:pt idx="16">
                  <c:v>6000</c:v>
                </c:pt>
                <c:pt idx="17">
                  <c:v>2953.8461538461538</c:v>
                </c:pt>
                <c:pt idx="18">
                  <c:v>44879426</c:v>
                </c:pt>
                <c:pt idx="19">
                  <c:v>4102090.8431241182</c:v>
                </c:pt>
                <c:pt idx="20">
                  <c:v>853440.73148669896</c:v>
                </c:pt>
                <c:pt idx="21">
                  <c:v>321384.98288519273</c:v>
                </c:pt>
                <c:pt idx="22">
                  <c:v>95000</c:v>
                </c:pt>
                <c:pt idx="23">
                  <c:v>89519.971949580387</c:v>
                </c:pt>
                <c:pt idx="24">
                  <c:v>78000</c:v>
                </c:pt>
                <c:pt idx="25">
                  <c:v>61810</c:v>
                </c:pt>
                <c:pt idx="26">
                  <c:v>35000</c:v>
                </c:pt>
                <c:pt idx="27">
                  <c:v>28109.627547434993</c:v>
                </c:pt>
                <c:pt idx="28">
                  <c:v>24000</c:v>
                </c:pt>
                <c:pt idx="29">
                  <c:v>20000</c:v>
                </c:pt>
                <c:pt idx="30">
                  <c:v>15840</c:v>
                </c:pt>
                <c:pt idx="31">
                  <c:v>15404.364569961488</c:v>
                </c:pt>
                <c:pt idx="32">
                  <c:v>9600</c:v>
                </c:pt>
                <c:pt idx="33">
                  <c:v>6629</c:v>
                </c:pt>
                <c:pt idx="34">
                  <c:v>5000</c:v>
                </c:pt>
                <c:pt idx="35">
                  <c:v>4400</c:v>
                </c:pt>
                <c:pt idx="36">
                  <c:v>7644128.4552130997</c:v>
                </c:pt>
                <c:pt idx="37">
                  <c:v>684277.10364202084</c:v>
                </c:pt>
                <c:pt idx="38">
                  <c:v>678011.80269935552</c:v>
                </c:pt>
                <c:pt idx="39">
                  <c:v>394153.33333333331</c:v>
                </c:pt>
                <c:pt idx="40">
                  <c:v>344333.025016603</c:v>
                </c:pt>
                <c:pt idx="41">
                  <c:v>230982.69437864592</c:v>
                </c:pt>
                <c:pt idx="42">
                  <c:v>202694.32210918795</c:v>
                </c:pt>
                <c:pt idx="43">
                  <c:v>192272.21601228867</c:v>
                </c:pt>
                <c:pt idx="44">
                  <c:v>174972.93255949518</c:v>
                </c:pt>
                <c:pt idx="45">
                  <c:v>159200</c:v>
                </c:pt>
                <c:pt idx="46">
                  <c:v>146000</c:v>
                </c:pt>
                <c:pt idx="47">
                  <c:v>128667.83675558254</c:v>
                </c:pt>
                <c:pt idx="48">
                  <c:v>128000</c:v>
                </c:pt>
                <c:pt idx="49">
                  <c:v>114605.77396224428</c:v>
                </c:pt>
                <c:pt idx="50">
                  <c:v>100800</c:v>
                </c:pt>
                <c:pt idx="51">
                  <c:v>54000</c:v>
                </c:pt>
                <c:pt idx="52">
                  <c:v>41731</c:v>
                </c:pt>
                <c:pt idx="53">
                  <c:v>36000</c:v>
                </c:pt>
                <c:pt idx="54">
                  <c:v>35400</c:v>
                </c:pt>
                <c:pt idx="55">
                  <c:v>34092.180206920078</c:v>
                </c:pt>
                <c:pt idx="56">
                  <c:v>21000</c:v>
                </c:pt>
                <c:pt idx="57">
                  <c:v>20598.017290051986</c:v>
                </c:pt>
                <c:pt idx="58">
                  <c:v>20000</c:v>
                </c:pt>
                <c:pt idx="59">
                  <c:v>20000</c:v>
                </c:pt>
                <c:pt idx="60">
                  <c:v>15600</c:v>
                </c:pt>
                <c:pt idx="61">
                  <c:v>12000</c:v>
                </c:pt>
                <c:pt idx="62">
                  <c:v>7261.724659606657</c:v>
                </c:pt>
                <c:pt idx="63">
                  <c:v>6000</c:v>
                </c:pt>
                <c:pt idx="64">
                  <c:v>4800</c:v>
                </c:pt>
                <c:pt idx="65">
                  <c:v>3000</c:v>
                </c:pt>
                <c:pt idx="66">
                  <c:v>10355072.437370554</c:v>
                </c:pt>
                <c:pt idx="67">
                  <c:v>1679147.9176882799</c:v>
                </c:pt>
                <c:pt idx="68">
                  <c:v>1353831.49930001</c:v>
                </c:pt>
                <c:pt idx="69">
                  <c:v>693113.22060004715</c:v>
                </c:pt>
                <c:pt idx="70">
                  <c:v>619446.76645230805</c:v>
                </c:pt>
                <c:pt idx="71">
                  <c:v>550102.22862117877</c:v>
                </c:pt>
                <c:pt idx="72">
                  <c:v>503147</c:v>
                </c:pt>
                <c:pt idx="73">
                  <c:v>495153.15241410781</c:v>
                </c:pt>
                <c:pt idx="74">
                  <c:v>462356.60112252494</c:v>
                </c:pt>
                <c:pt idx="75">
                  <c:v>341716.35029485979</c:v>
                </c:pt>
                <c:pt idx="76">
                  <c:v>334200</c:v>
                </c:pt>
                <c:pt idx="77">
                  <c:v>329077.6341097168</c:v>
                </c:pt>
                <c:pt idx="78">
                  <c:v>308262.42387131363</c:v>
                </c:pt>
                <c:pt idx="79">
                  <c:v>283553.15478292684</c:v>
                </c:pt>
                <c:pt idx="80">
                  <c:v>226168.24662010232</c:v>
                </c:pt>
                <c:pt idx="81">
                  <c:v>205262.07228954008</c:v>
                </c:pt>
                <c:pt idx="82">
                  <c:v>174335.9495092447</c:v>
                </c:pt>
                <c:pt idx="83">
                  <c:v>168954.52018428096</c:v>
                </c:pt>
                <c:pt idx="84">
                  <c:v>166828.85432837796</c:v>
                </c:pt>
                <c:pt idx="85">
                  <c:v>130468.75960739575</c:v>
                </c:pt>
                <c:pt idx="86">
                  <c:v>123581.73622950527</c:v>
                </c:pt>
                <c:pt idx="87">
                  <c:v>98699.860539512854</c:v>
                </c:pt>
                <c:pt idx="88">
                  <c:v>96000</c:v>
                </c:pt>
                <c:pt idx="89">
                  <c:v>90198.36016840415</c:v>
                </c:pt>
                <c:pt idx="90">
                  <c:v>50815.977559664309</c:v>
                </c:pt>
                <c:pt idx="91">
                  <c:v>46600</c:v>
                </c:pt>
                <c:pt idx="92">
                  <c:v>36000</c:v>
                </c:pt>
                <c:pt idx="93">
                  <c:v>20571</c:v>
                </c:pt>
                <c:pt idx="94">
                  <c:v>19055.991584874118</c:v>
                </c:pt>
                <c:pt idx="95">
                  <c:v>15000</c:v>
                </c:pt>
                <c:pt idx="96">
                  <c:v>14400</c:v>
                </c:pt>
                <c:pt idx="97">
                  <c:v>13500</c:v>
                </c:pt>
                <c:pt idx="98">
                  <c:v>13000</c:v>
                </c:pt>
                <c:pt idx="99">
                  <c:v>12000</c:v>
                </c:pt>
                <c:pt idx="100">
                  <c:v>8400</c:v>
                </c:pt>
                <c:pt idx="101">
                  <c:v>5250</c:v>
                </c:pt>
                <c:pt idx="102">
                  <c:v>7521468.0182482237</c:v>
                </c:pt>
                <c:pt idx="103">
                  <c:v>1054313.3245066919</c:v>
                </c:pt>
              </c:numCache>
            </c:numRef>
          </c:val>
        </c:ser>
        <c:ser>
          <c:idx val="1"/>
          <c:order val="1"/>
          <c:tx>
            <c:strRef>
              <c:f>PT!$D$1</c:f>
              <c:strCache>
                <c:ptCount val="1"/>
                <c:pt idx="0">
                  <c:v>% do total</c:v>
                </c:pt>
              </c:strCache>
            </c:strRef>
          </c:tx>
          <c:invertIfNegative val="0"/>
          <c:cat>
            <c:multiLvlStrRef>
              <c:f>PT!$B$2:$B$116</c:f>
              <c:multiLvlStrCache>
                <c:ptCount val="104"/>
                <c:lvl>
                  <c:pt idx="0">
                    <c:v>South Africa</c:v>
                  </c:pt>
                  <c:pt idx="1">
                    <c:v>Lesotho</c:v>
                  </c:pt>
                  <c:pt idx="2">
                    <c:v>UAE</c:v>
                  </c:pt>
                  <c:pt idx="3">
                    <c:v>Uganda</c:v>
                  </c:pt>
                  <c:pt idx="4">
                    <c:v>Somalia</c:v>
                  </c:pt>
                  <c:pt idx="5">
                    <c:v>Kenya</c:v>
                  </c:pt>
                  <c:pt idx="6">
                    <c:v>Nigeria</c:v>
                  </c:pt>
                  <c:pt idx="7">
                    <c:v>Zimbabwe</c:v>
                  </c:pt>
                  <c:pt idx="8">
                    <c:v>Zambia</c:v>
                  </c:pt>
                  <c:pt idx="9">
                    <c:v>Libya</c:v>
                  </c:pt>
                  <c:pt idx="10">
                    <c:v>Mozambique</c:v>
                  </c:pt>
                  <c:pt idx="11">
                    <c:v>Egypt</c:v>
                  </c:pt>
                  <c:pt idx="12">
                    <c:v>Ghana</c:v>
                  </c:pt>
                  <c:pt idx="13">
                    <c:v>Morocco</c:v>
                  </c:pt>
                  <c:pt idx="14">
                    <c:v>Tunisia</c:v>
                  </c:pt>
                  <c:pt idx="15">
                    <c:v>Mauritius</c:v>
                  </c:pt>
                  <c:pt idx="16">
                    <c:v>Guyana</c:v>
                  </c:pt>
                  <c:pt idx="17">
                    <c:v>Ethiopia</c:v>
                  </c:pt>
                  <c:pt idx="18">
                    <c:v>USA</c:v>
                  </c:pt>
                  <c:pt idx="19">
                    <c:v>Canada</c:v>
                  </c:pt>
                  <c:pt idx="20">
                    <c:v>Brazil</c:v>
                  </c:pt>
                  <c:pt idx="21">
                    <c:v>Mexico</c:v>
                  </c:pt>
                  <c:pt idx="22">
                    <c:v>Central America</c:v>
                  </c:pt>
                  <c:pt idx="23">
                    <c:v>Panama</c:v>
                  </c:pt>
                  <c:pt idx="24">
                    <c:v>Bermuda</c:v>
                  </c:pt>
                  <c:pt idx="25">
                    <c:v>Colombia</c:v>
                  </c:pt>
                  <c:pt idx="26">
                    <c:v>Uruguay</c:v>
                  </c:pt>
                  <c:pt idx="27">
                    <c:v>Costa Rica</c:v>
                  </c:pt>
                  <c:pt idx="28">
                    <c:v>Argentina</c:v>
                  </c:pt>
                  <c:pt idx="29">
                    <c:v>Paraguay</c:v>
                  </c:pt>
                  <c:pt idx="30">
                    <c:v>Peru</c:v>
                  </c:pt>
                  <c:pt idx="31">
                    <c:v>Republica Dominicana</c:v>
                  </c:pt>
                  <c:pt idx="32">
                    <c:v>Bolivia</c:v>
                  </c:pt>
                  <c:pt idx="33">
                    <c:v>Dominican Republic</c:v>
                  </c:pt>
                  <c:pt idx="34">
                    <c:v>Aruba</c:v>
                  </c:pt>
                  <c:pt idx="35">
                    <c:v>Latin America</c:v>
                  </c:pt>
                  <c:pt idx="36">
                    <c:v>India</c:v>
                  </c:pt>
                  <c:pt idx="37">
                    <c:v>UAE</c:v>
                  </c:pt>
                  <c:pt idx="38">
                    <c:v>Singapore</c:v>
                  </c:pt>
                  <c:pt idx="39">
                    <c:v>Saudi Arabia</c:v>
                  </c:pt>
                  <c:pt idx="40">
                    <c:v>Pakistan</c:v>
                  </c:pt>
                  <c:pt idx="41">
                    <c:v>Indonesia</c:v>
                  </c:pt>
                  <c:pt idx="42">
                    <c:v>Japan</c:v>
                  </c:pt>
                  <c:pt idx="43">
                    <c:v>Philippines</c:v>
                  </c:pt>
                  <c:pt idx="44">
                    <c:v>Malaysia</c:v>
                  </c:pt>
                  <c:pt idx="45">
                    <c:v>Qatar</c:v>
                  </c:pt>
                  <c:pt idx="46">
                    <c:v>Thailand</c:v>
                  </c:pt>
                  <c:pt idx="47">
                    <c:v>Dubai</c:v>
                  </c:pt>
                  <c:pt idx="48">
                    <c:v>Kuwait</c:v>
                  </c:pt>
                  <c:pt idx="49">
                    <c:v>Sri Lanka</c:v>
                  </c:pt>
                  <c:pt idx="50">
                    <c:v>Oman</c:v>
                  </c:pt>
                  <c:pt idx="51">
                    <c:v>iran</c:v>
                  </c:pt>
                  <c:pt idx="52">
                    <c:v>Iceland</c:v>
                  </c:pt>
                  <c:pt idx="53">
                    <c:v>Azerbaijan</c:v>
                  </c:pt>
                  <c:pt idx="54">
                    <c:v>Myanmar</c:v>
                  </c:pt>
                  <c:pt idx="55">
                    <c:v>china</c:v>
                  </c:pt>
                  <c:pt idx="56">
                    <c:v>Arabian Gulf</c:v>
                  </c:pt>
                  <c:pt idx="57">
                    <c:v>Bangladesh</c:v>
                  </c:pt>
                  <c:pt idx="58">
                    <c:v>Vietnam</c:v>
                  </c:pt>
                  <c:pt idx="59">
                    <c:v>Hong Kong</c:v>
                  </c:pt>
                  <c:pt idx="60">
                    <c:v>Kuwait </c:v>
                  </c:pt>
                  <c:pt idx="61">
                    <c:v>Asia</c:v>
                  </c:pt>
                  <c:pt idx="62">
                    <c:v>Mongolia</c:v>
                  </c:pt>
                  <c:pt idx="63">
                    <c:v>Armenia</c:v>
                  </c:pt>
                  <c:pt idx="64">
                    <c:v>Bhutan</c:v>
                  </c:pt>
                  <c:pt idx="65">
                    <c:v>Cambodia</c:v>
                  </c:pt>
                  <c:pt idx="66">
                    <c:v>UK</c:v>
                  </c:pt>
                  <c:pt idx="67">
                    <c:v>Netherlands</c:v>
                  </c:pt>
                  <c:pt idx="68">
                    <c:v>Germany</c:v>
                  </c:pt>
                  <c:pt idx="69">
                    <c:v>Norway</c:v>
                  </c:pt>
                  <c:pt idx="70">
                    <c:v>Europe</c:v>
                  </c:pt>
                  <c:pt idx="71">
                    <c:v>Switzerland</c:v>
                  </c:pt>
                  <c:pt idx="72">
                    <c:v>Russia</c:v>
                  </c:pt>
                  <c:pt idx="73">
                    <c:v>Denmark</c:v>
                  </c:pt>
                  <c:pt idx="74">
                    <c:v>Spain</c:v>
                  </c:pt>
                  <c:pt idx="75">
                    <c:v>France</c:v>
                  </c:pt>
                  <c:pt idx="76">
                    <c:v>Israel</c:v>
                  </c:pt>
                  <c:pt idx="77">
                    <c:v>Portugal</c:v>
                  </c:pt>
                  <c:pt idx="78">
                    <c:v>Ireland</c:v>
                  </c:pt>
                  <c:pt idx="79">
                    <c:v>italy</c:v>
                  </c:pt>
                  <c:pt idx="80">
                    <c:v>Finland</c:v>
                  </c:pt>
                  <c:pt idx="81">
                    <c:v>Poland</c:v>
                  </c:pt>
                  <c:pt idx="82">
                    <c:v>CEE</c:v>
                  </c:pt>
                  <c:pt idx="83">
                    <c:v>Sweden</c:v>
                  </c:pt>
                  <c:pt idx="84">
                    <c:v>Belgium</c:v>
                  </c:pt>
                  <c:pt idx="85">
                    <c:v>Croatia</c:v>
                  </c:pt>
                  <c:pt idx="86">
                    <c:v>Hungary</c:v>
                  </c:pt>
                  <c:pt idx="87">
                    <c:v>Romania</c:v>
                  </c:pt>
                  <c:pt idx="88">
                    <c:v>Turkey</c:v>
                  </c:pt>
                  <c:pt idx="89">
                    <c:v>Greece</c:v>
                  </c:pt>
                  <c:pt idx="90">
                    <c:v>Austria</c:v>
                  </c:pt>
                  <c:pt idx="91">
                    <c:v>Ukraine</c:v>
                  </c:pt>
                  <c:pt idx="92">
                    <c:v>Czech Republic</c:v>
                  </c:pt>
                  <c:pt idx="93">
                    <c:v>Albania</c:v>
                  </c:pt>
                  <c:pt idx="94">
                    <c:v>Slovenia</c:v>
                  </c:pt>
                  <c:pt idx="95">
                    <c:v>Lithuania</c:v>
                  </c:pt>
                  <c:pt idx="96">
                    <c:v>Bulgaria</c:v>
                  </c:pt>
                  <c:pt idx="97">
                    <c:v>Montenegro</c:v>
                  </c:pt>
                  <c:pt idx="98">
                    <c:v>Slovakia</c:v>
                  </c:pt>
                  <c:pt idx="99">
                    <c:v>Estonia</c:v>
                  </c:pt>
                  <c:pt idx="100">
                    <c:v>Baltic</c:v>
                  </c:pt>
                  <c:pt idx="101">
                    <c:v>Republic of Georgia</c:v>
                  </c:pt>
                  <c:pt idx="102">
                    <c:v>Australia</c:v>
                  </c:pt>
                  <c:pt idx="103">
                    <c:v>New Zealand</c:v>
                  </c:pt>
                </c:lvl>
                <c:lvl>
                  <c:pt idx="0">
                    <c:v>Africa</c:v>
                  </c:pt>
                  <c:pt idx="18">
                    <c:v>America</c:v>
                  </c:pt>
                  <c:pt idx="36">
                    <c:v>Asia</c:v>
                  </c:pt>
                  <c:pt idx="66">
                    <c:v>Europa</c:v>
                  </c:pt>
                  <c:pt idx="102">
                    <c:v>Oceania</c:v>
                  </c:pt>
                </c:lvl>
              </c:multiLvlStrCache>
            </c:multiLvlStrRef>
          </c:cat>
          <c:val>
            <c:numRef>
              <c:f>PT!$D$2:$D$116</c:f>
              <c:numCache>
                <c:formatCode>0,00%</c:formatCode>
                <c:ptCount val="104"/>
                <c:pt idx="0">
                  <c:v>1.0164421658782358E-2</c:v>
                </c:pt>
                <c:pt idx="1">
                  <c:v>1.9172514531506377E-3</c:v>
                </c:pt>
                <c:pt idx="2">
                  <c:v>1.4358442949197845E-3</c:v>
                </c:pt>
                <c:pt idx="3">
                  <c:v>1.0795334758731069E-3</c:v>
                </c:pt>
                <c:pt idx="4">
                  <c:v>8.4203611118102337E-4</c:v>
                </c:pt>
                <c:pt idx="5">
                  <c:v>5.5592741871309697E-4</c:v>
                </c:pt>
                <c:pt idx="6">
                  <c:v>4.3704576768007592E-4</c:v>
                </c:pt>
                <c:pt idx="7">
                  <c:v>3.9295018521781091E-4</c:v>
                </c:pt>
                <c:pt idx="8">
                  <c:v>2.8067870372700779E-4</c:v>
                </c:pt>
                <c:pt idx="9">
                  <c:v>2.6841520344108926E-4</c:v>
                </c:pt>
                <c:pt idx="10">
                  <c:v>2.5908803420954566E-4</c:v>
                </c:pt>
                <c:pt idx="11">
                  <c:v>2.1408695604821154E-4</c:v>
                </c:pt>
                <c:pt idx="12">
                  <c:v>1.9431602565715922E-4</c:v>
                </c:pt>
                <c:pt idx="13">
                  <c:v>1.4838948121967104E-4</c:v>
                </c:pt>
                <c:pt idx="14">
                  <c:v>1.1874868234604175E-4</c:v>
                </c:pt>
                <c:pt idx="15">
                  <c:v>1.0121977251242996E-4</c:v>
                </c:pt>
                <c:pt idx="16">
                  <c:v>6.4772008552386415E-5</c:v>
                </c:pt>
                <c:pt idx="17">
                  <c:v>3.1887758056559461E-5</c:v>
                </c:pt>
                <c:pt idx="18">
                  <c:v>0.48448842744969883</c:v>
                </c:pt>
                <c:pt idx="19">
                  <c:v>4.4283443862250228E-2</c:v>
                </c:pt>
                <c:pt idx="20">
                  <c:v>9.2131783931352299E-3</c:v>
                </c:pt>
                <c:pt idx="21">
                  <c:v>3.4694584766747105E-3</c:v>
                </c:pt>
                <c:pt idx="22">
                  <c:v>1.0255568020794514E-3</c:v>
                </c:pt>
                <c:pt idx="23">
                  <c:v>9.6639806478793536E-4</c:v>
                </c:pt>
                <c:pt idx="24">
                  <c:v>8.4203611118102337E-4</c:v>
                </c:pt>
                <c:pt idx="25">
                  <c:v>6.6725964143716729E-4</c:v>
                </c:pt>
                <c:pt idx="26">
                  <c:v>3.7783671655558737E-4</c:v>
                </c:pt>
                <c:pt idx="27">
                  <c:v>3.0345283931780933E-4</c:v>
                </c:pt>
                <c:pt idx="28">
                  <c:v>2.5908803420954566E-4</c:v>
                </c:pt>
                <c:pt idx="29">
                  <c:v>2.1590669517462138E-4</c:v>
                </c:pt>
                <c:pt idx="30">
                  <c:v>1.7099810257830013E-4</c:v>
                </c:pt>
                <c:pt idx="31">
                  <c:v>1.6629527227827063E-4</c:v>
                </c:pt>
                <c:pt idx="32">
                  <c:v>1.0363521368381826E-4</c:v>
                </c:pt>
                <c:pt idx="33">
                  <c:v>7.1562274115628257E-5</c:v>
                </c:pt>
                <c:pt idx="34">
                  <c:v>5.3976673793655344E-5</c:v>
                </c:pt>
                <c:pt idx="35">
                  <c:v>4.7499472938416701E-5</c:v>
                </c:pt>
                <c:pt idx="36">
                  <c:v>8.2520925612767207E-2</c:v>
                </c:pt>
                <c:pt idx="37">
                  <c:v>7.3870004015505293E-3</c:v>
                </c:pt>
                <c:pt idx="38">
                  <c:v>7.319364380510264E-3</c:v>
                </c:pt>
                <c:pt idx="39">
                  <c:v>4.2550171796030458E-3</c:v>
                </c:pt>
                <c:pt idx="40">
                  <c:v>3.7171902735407491E-3</c:v>
                </c:pt>
                <c:pt idx="41">
                  <c:v>2.4935355092911516E-3</c:v>
                </c:pt>
                <c:pt idx="42">
                  <c:v>2.188153060862748E-3</c:v>
                </c:pt>
                <c:pt idx="43">
                  <c:v>2.0756429366557082E-3</c:v>
                </c:pt>
                <c:pt idx="44">
                  <c:v>1.8888913806966254E-3</c:v>
                </c:pt>
                <c:pt idx="45">
                  <c:v>1.7186172935899861E-3</c:v>
                </c:pt>
                <c:pt idx="46">
                  <c:v>1.576118874774736E-3</c:v>
                </c:pt>
                <c:pt idx="47">
                  <c:v>1.3890123704582752E-3</c:v>
                </c:pt>
                <c:pt idx="48">
                  <c:v>1.3818028491175767E-3</c:v>
                </c:pt>
                <c:pt idx="49">
                  <c:v>1.2372076952058917E-3</c:v>
                </c:pt>
                <c:pt idx="50">
                  <c:v>1.0881697436800916E-3</c:v>
                </c:pt>
                <c:pt idx="51">
                  <c:v>5.8294807697147771E-4</c:v>
                </c:pt>
                <c:pt idx="52">
                  <c:v>4.505001148166062E-4</c:v>
                </c:pt>
                <c:pt idx="53">
                  <c:v>3.8863205131431844E-4</c:v>
                </c:pt>
                <c:pt idx="54">
                  <c:v>3.8215485045907984E-4</c:v>
                </c:pt>
                <c:pt idx="55">
                  <c:v>3.6803649798868769E-4</c:v>
                </c:pt>
                <c:pt idx="56">
                  <c:v>2.2670202993335244E-4</c:v>
                </c:pt>
                <c:pt idx="57">
                  <c:v>2.2236249201224172E-4</c:v>
                </c:pt>
                <c:pt idx="58">
                  <c:v>2.1590669517462138E-4</c:v>
                </c:pt>
                <c:pt idx="59">
                  <c:v>2.1590669517462138E-4</c:v>
                </c:pt>
                <c:pt idx="60">
                  <c:v>1.6840722223620467E-4</c:v>
                </c:pt>
                <c:pt idx="61">
                  <c:v>1.2954401710477283E-4</c:v>
                </c:pt>
                <c:pt idx="62">
                  <c:v>7.8392748626186274E-5</c:v>
                </c:pt>
                <c:pt idx="63">
                  <c:v>6.4772008552386415E-5</c:v>
                </c:pt>
                <c:pt idx="64">
                  <c:v>5.181760684190913E-5</c:v>
                </c:pt>
                <c:pt idx="65">
                  <c:v>3.2386004276193208E-5</c:v>
                </c:pt>
                <c:pt idx="66">
                  <c:v>0.11178647341232438</c:v>
                </c:pt>
                <c:pt idx="67">
                  <c:v>1.8126963880871181E-2</c:v>
                </c:pt>
                <c:pt idx="68">
                  <c:v>1.4615064241858395E-2</c:v>
                </c:pt>
                <c:pt idx="69">
                  <c:v>7.4823892420797233E-3</c:v>
                </c:pt>
                <c:pt idx="70">
                  <c:v>6.6871352090661675E-3</c:v>
                </c:pt>
                <c:pt idx="71">
                  <c:v>5.9385377094896361E-3</c:v>
                </c:pt>
                <c:pt idx="72">
                  <c:v>5.4316402978512607E-3</c:v>
                </c:pt>
                <c:pt idx="73">
                  <c:v>5.3453440371512805E-3</c:v>
                </c:pt>
                <c:pt idx="74">
                  <c:v>4.9912942870267499E-3</c:v>
                </c:pt>
                <c:pt idx="75">
                  <c:v>3.6889423939648214E-3</c:v>
                </c:pt>
                <c:pt idx="76">
                  <c:v>3.6078008763679231E-3</c:v>
                </c:pt>
                <c:pt idx="77">
                  <c:v>3.5525032218256102E-3</c:v>
                </c:pt>
                <c:pt idx="78">
                  <c:v>3.3277960592286819E-3</c:v>
                </c:pt>
                <c:pt idx="79">
                  <c:v>3.0610512277759808E-3</c:v>
                </c:pt>
                <c:pt idx="80">
                  <c:v>2.441561934059251E-3</c:v>
                </c:pt>
                <c:pt idx="81">
                  <c:v>2.2158727836364411E-3</c:v>
                </c:pt>
                <c:pt idx="82">
                  <c:v>1.8820149354335338E-3</c:v>
                </c:pt>
                <c:pt idx="83">
                  <c:v>1.8239206043900982E-3</c:v>
                </c:pt>
                <c:pt idx="84">
                  <c:v>1.8009733298904205E-3</c:v>
                </c:pt>
                <c:pt idx="85">
                  <c:v>1.4084539355182473E-3</c:v>
                </c:pt>
                <c:pt idx="86">
                  <c:v>1.3341062126627128E-3</c:v>
                </c:pt>
                <c:pt idx="87">
                  <c:v>1.0654980351641121E-3</c:v>
                </c:pt>
                <c:pt idx="88">
                  <c:v>1.0363521368381826E-3</c:v>
                </c:pt>
                <c:pt idx="89">
                  <c:v>9.7372149270651717E-4</c:v>
                </c:pt>
                <c:pt idx="90">
                  <c:v>5.4857548884874212E-4</c:v>
                </c:pt>
                <c:pt idx="91">
                  <c:v>5.0306259975686773E-4</c:v>
                </c:pt>
                <c:pt idx="92">
                  <c:v>3.8863205131431844E-4</c:v>
                </c:pt>
                <c:pt idx="93">
                  <c:v>2.2207083132185681E-4</c:v>
                </c:pt>
                <c:pt idx="94">
                  <c:v>2.0571580831827831E-4</c:v>
                </c:pt>
                <c:pt idx="95">
                  <c:v>1.6193002138096602E-4</c:v>
                </c:pt>
                <c:pt idx="96">
                  <c:v>1.5545282052572738E-4</c:v>
                </c:pt>
                <c:pt idx="97">
                  <c:v>1.4573701924286943E-4</c:v>
                </c:pt>
                <c:pt idx="98">
                  <c:v>1.403393518635039E-4</c:v>
                </c:pt>
                <c:pt idx="99">
                  <c:v>1.2954401710477283E-4</c:v>
                </c:pt>
                <c:pt idx="100">
                  <c:v>9.0680811973340973E-5</c:v>
                </c:pt>
                <c:pt idx="101">
                  <c:v>5.667550748333811E-5</c:v>
                </c:pt>
                <c:pt idx="102">
                  <c:v>8.1196765134079141E-2</c:v>
                </c:pt>
                <c:pt idx="103">
                  <c:v>1.13816652786404E-2</c:v>
                </c:pt>
              </c:numCache>
            </c:numRef>
          </c:val>
        </c:ser>
        <c:ser>
          <c:idx val="2"/>
          <c:order val="2"/>
          <c:tx>
            <c:strRef>
              <c:f>PT!$E$1</c:f>
              <c:strCache>
                <c:ptCount val="1"/>
                <c:pt idx="0">
                  <c:v>Counter</c:v>
                </c:pt>
              </c:strCache>
            </c:strRef>
          </c:tx>
          <c:invertIfNegative val="0"/>
          <c:cat>
            <c:multiLvlStrRef>
              <c:f>PT!$B$2:$B$116</c:f>
              <c:multiLvlStrCache>
                <c:ptCount val="104"/>
                <c:lvl>
                  <c:pt idx="0">
                    <c:v>South Africa</c:v>
                  </c:pt>
                  <c:pt idx="1">
                    <c:v>Lesotho</c:v>
                  </c:pt>
                  <c:pt idx="2">
                    <c:v>UAE</c:v>
                  </c:pt>
                  <c:pt idx="3">
                    <c:v>Uganda</c:v>
                  </c:pt>
                  <c:pt idx="4">
                    <c:v>Somalia</c:v>
                  </c:pt>
                  <c:pt idx="5">
                    <c:v>Kenya</c:v>
                  </c:pt>
                  <c:pt idx="6">
                    <c:v>Nigeria</c:v>
                  </c:pt>
                  <c:pt idx="7">
                    <c:v>Zimbabwe</c:v>
                  </c:pt>
                  <c:pt idx="8">
                    <c:v>Zambia</c:v>
                  </c:pt>
                  <c:pt idx="9">
                    <c:v>Libya</c:v>
                  </c:pt>
                  <c:pt idx="10">
                    <c:v>Mozambique</c:v>
                  </c:pt>
                  <c:pt idx="11">
                    <c:v>Egypt</c:v>
                  </c:pt>
                  <c:pt idx="12">
                    <c:v>Ghana</c:v>
                  </c:pt>
                  <c:pt idx="13">
                    <c:v>Morocco</c:v>
                  </c:pt>
                  <c:pt idx="14">
                    <c:v>Tunisia</c:v>
                  </c:pt>
                  <c:pt idx="15">
                    <c:v>Mauritius</c:v>
                  </c:pt>
                  <c:pt idx="16">
                    <c:v>Guyana</c:v>
                  </c:pt>
                  <c:pt idx="17">
                    <c:v>Ethiopia</c:v>
                  </c:pt>
                  <c:pt idx="18">
                    <c:v>USA</c:v>
                  </c:pt>
                  <c:pt idx="19">
                    <c:v>Canada</c:v>
                  </c:pt>
                  <c:pt idx="20">
                    <c:v>Brazil</c:v>
                  </c:pt>
                  <c:pt idx="21">
                    <c:v>Mexico</c:v>
                  </c:pt>
                  <c:pt idx="22">
                    <c:v>Central America</c:v>
                  </c:pt>
                  <c:pt idx="23">
                    <c:v>Panama</c:v>
                  </c:pt>
                  <c:pt idx="24">
                    <c:v>Bermuda</c:v>
                  </c:pt>
                  <c:pt idx="25">
                    <c:v>Colombia</c:v>
                  </c:pt>
                  <c:pt idx="26">
                    <c:v>Uruguay</c:v>
                  </c:pt>
                  <c:pt idx="27">
                    <c:v>Costa Rica</c:v>
                  </c:pt>
                  <c:pt idx="28">
                    <c:v>Argentina</c:v>
                  </c:pt>
                  <c:pt idx="29">
                    <c:v>Paraguay</c:v>
                  </c:pt>
                  <c:pt idx="30">
                    <c:v>Peru</c:v>
                  </c:pt>
                  <c:pt idx="31">
                    <c:v>Republica Dominicana</c:v>
                  </c:pt>
                  <c:pt idx="32">
                    <c:v>Bolivia</c:v>
                  </c:pt>
                  <c:pt idx="33">
                    <c:v>Dominican Republic</c:v>
                  </c:pt>
                  <c:pt idx="34">
                    <c:v>Aruba</c:v>
                  </c:pt>
                  <c:pt idx="35">
                    <c:v>Latin America</c:v>
                  </c:pt>
                  <c:pt idx="36">
                    <c:v>India</c:v>
                  </c:pt>
                  <c:pt idx="37">
                    <c:v>UAE</c:v>
                  </c:pt>
                  <c:pt idx="38">
                    <c:v>Singapore</c:v>
                  </c:pt>
                  <c:pt idx="39">
                    <c:v>Saudi Arabia</c:v>
                  </c:pt>
                  <c:pt idx="40">
                    <c:v>Pakistan</c:v>
                  </c:pt>
                  <c:pt idx="41">
                    <c:v>Indonesia</c:v>
                  </c:pt>
                  <c:pt idx="42">
                    <c:v>Japan</c:v>
                  </c:pt>
                  <c:pt idx="43">
                    <c:v>Philippines</c:v>
                  </c:pt>
                  <c:pt idx="44">
                    <c:v>Malaysia</c:v>
                  </c:pt>
                  <c:pt idx="45">
                    <c:v>Qatar</c:v>
                  </c:pt>
                  <c:pt idx="46">
                    <c:v>Thailand</c:v>
                  </c:pt>
                  <c:pt idx="47">
                    <c:v>Dubai</c:v>
                  </c:pt>
                  <c:pt idx="48">
                    <c:v>Kuwait</c:v>
                  </c:pt>
                  <c:pt idx="49">
                    <c:v>Sri Lanka</c:v>
                  </c:pt>
                  <c:pt idx="50">
                    <c:v>Oman</c:v>
                  </c:pt>
                  <c:pt idx="51">
                    <c:v>iran</c:v>
                  </c:pt>
                  <c:pt idx="52">
                    <c:v>Iceland</c:v>
                  </c:pt>
                  <c:pt idx="53">
                    <c:v>Azerbaijan</c:v>
                  </c:pt>
                  <c:pt idx="54">
                    <c:v>Myanmar</c:v>
                  </c:pt>
                  <c:pt idx="55">
                    <c:v>china</c:v>
                  </c:pt>
                  <c:pt idx="56">
                    <c:v>Arabian Gulf</c:v>
                  </c:pt>
                  <c:pt idx="57">
                    <c:v>Bangladesh</c:v>
                  </c:pt>
                  <c:pt idx="58">
                    <c:v>Vietnam</c:v>
                  </c:pt>
                  <c:pt idx="59">
                    <c:v>Hong Kong</c:v>
                  </c:pt>
                  <c:pt idx="60">
                    <c:v>Kuwait </c:v>
                  </c:pt>
                  <c:pt idx="61">
                    <c:v>Asia</c:v>
                  </c:pt>
                  <c:pt idx="62">
                    <c:v>Mongolia</c:v>
                  </c:pt>
                  <c:pt idx="63">
                    <c:v>Armenia</c:v>
                  </c:pt>
                  <c:pt idx="64">
                    <c:v>Bhutan</c:v>
                  </c:pt>
                  <c:pt idx="65">
                    <c:v>Cambodia</c:v>
                  </c:pt>
                  <c:pt idx="66">
                    <c:v>UK</c:v>
                  </c:pt>
                  <c:pt idx="67">
                    <c:v>Netherlands</c:v>
                  </c:pt>
                  <c:pt idx="68">
                    <c:v>Germany</c:v>
                  </c:pt>
                  <c:pt idx="69">
                    <c:v>Norway</c:v>
                  </c:pt>
                  <c:pt idx="70">
                    <c:v>Europe</c:v>
                  </c:pt>
                  <c:pt idx="71">
                    <c:v>Switzerland</c:v>
                  </c:pt>
                  <c:pt idx="72">
                    <c:v>Russia</c:v>
                  </c:pt>
                  <c:pt idx="73">
                    <c:v>Denmark</c:v>
                  </c:pt>
                  <c:pt idx="74">
                    <c:v>Spain</c:v>
                  </c:pt>
                  <c:pt idx="75">
                    <c:v>France</c:v>
                  </c:pt>
                  <c:pt idx="76">
                    <c:v>Israel</c:v>
                  </c:pt>
                  <c:pt idx="77">
                    <c:v>Portugal</c:v>
                  </c:pt>
                  <c:pt idx="78">
                    <c:v>Ireland</c:v>
                  </c:pt>
                  <c:pt idx="79">
                    <c:v>italy</c:v>
                  </c:pt>
                  <c:pt idx="80">
                    <c:v>Finland</c:v>
                  </c:pt>
                  <c:pt idx="81">
                    <c:v>Poland</c:v>
                  </c:pt>
                  <c:pt idx="82">
                    <c:v>CEE</c:v>
                  </c:pt>
                  <c:pt idx="83">
                    <c:v>Sweden</c:v>
                  </c:pt>
                  <c:pt idx="84">
                    <c:v>Belgium</c:v>
                  </c:pt>
                  <c:pt idx="85">
                    <c:v>Croatia</c:v>
                  </c:pt>
                  <c:pt idx="86">
                    <c:v>Hungary</c:v>
                  </c:pt>
                  <c:pt idx="87">
                    <c:v>Romania</c:v>
                  </c:pt>
                  <c:pt idx="88">
                    <c:v>Turkey</c:v>
                  </c:pt>
                  <c:pt idx="89">
                    <c:v>Greece</c:v>
                  </c:pt>
                  <c:pt idx="90">
                    <c:v>Austria</c:v>
                  </c:pt>
                  <c:pt idx="91">
                    <c:v>Ukraine</c:v>
                  </c:pt>
                  <c:pt idx="92">
                    <c:v>Czech Republic</c:v>
                  </c:pt>
                  <c:pt idx="93">
                    <c:v>Albania</c:v>
                  </c:pt>
                  <c:pt idx="94">
                    <c:v>Slovenia</c:v>
                  </c:pt>
                  <c:pt idx="95">
                    <c:v>Lithuania</c:v>
                  </c:pt>
                  <c:pt idx="96">
                    <c:v>Bulgaria</c:v>
                  </c:pt>
                  <c:pt idx="97">
                    <c:v>Montenegro</c:v>
                  </c:pt>
                  <c:pt idx="98">
                    <c:v>Slovakia</c:v>
                  </c:pt>
                  <c:pt idx="99">
                    <c:v>Estonia</c:v>
                  </c:pt>
                  <c:pt idx="100">
                    <c:v>Baltic</c:v>
                  </c:pt>
                  <c:pt idx="101">
                    <c:v>Republic of Georgia</c:v>
                  </c:pt>
                  <c:pt idx="102">
                    <c:v>Australia</c:v>
                  </c:pt>
                  <c:pt idx="103">
                    <c:v>New Zealand</c:v>
                  </c:pt>
                </c:lvl>
                <c:lvl>
                  <c:pt idx="0">
                    <c:v>Africa</c:v>
                  </c:pt>
                  <c:pt idx="18">
                    <c:v>America</c:v>
                  </c:pt>
                  <c:pt idx="36">
                    <c:v>Asia</c:v>
                  </c:pt>
                  <c:pt idx="66">
                    <c:v>Europa</c:v>
                  </c:pt>
                  <c:pt idx="102">
                    <c:v>Oceania</c:v>
                  </c:pt>
                </c:lvl>
              </c:multiLvlStrCache>
            </c:multiLvlStrRef>
          </c:cat>
          <c:val>
            <c:numRef>
              <c:f>PT!$E$2:$E$116</c:f>
              <c:numCache>
                <c:formatCode>Estandar</c:formatCode>
                <c:ptCount val="104"/>
                <c:pt idx="0">
                  <c:v>19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617</c:v>
                </c:pt>
                <c:pt idx="19">
                  <c:v>58</c:v>
                </c:pt>
                <c:pt idx="20">
                  <c:v>20</c:v>
                </c:pt>
                <c:pt idx="21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565</c:v>
                </c:pt>
                <c:pt idx="37">
                  <c:v>16</c:v>
                </c:pt>
                <c:pt idx="38">
                  <c:v>13</c:v>
                </c:pt>
                <c:pt idx="39">
                  <c:v>11</c:v>
                </c:pt>
                <c:pt idx="40">
                  <c:v>29</c:v>
                </c:pt>
                <c:pt idx="41">
                  <c:v>8</c:v>
                </c:pt>
                <c:pt idx="42">
                  <c:v>3</c:v>
                </c:pt>
                <c:pt idx="43">
                  <c:v>11</c:v>
                </c:pt>
                <c:pt idx="44">
                  <c:v>7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154</c:v>
                </c:pt>
                <c:pt idx="67">
                  <c:v>23</c:v>
                </c:pt>
                <c:pt idx="68">
                  <c:v>17</c:v>
                </c:pt>
                <c:pt idx="69">
                  <c:v>7</c:v>
                </c:pt>
                <c:pt idx="70">
                  <c:v>5</c:v>
                </c:pt>
                <c:pt idx="71">
                  <c:v>4</c:v>
                </c:pt>
                <c:pt idx="72">
                  <c:v>9</c:v>
                </c:pt>
                <c:pt idx="73">
                  <c:v>6</c:v>
                </c:pt>
                <c:pt idx="74">
                  <c:v>10</c:v>
                </c:pt>
                <c:pt idx="75">
                  <c:v>6</c:v>
                </c:pt>
                <c:pt idx="76">
                  <c:v>5</c:v>
                </c:pt>
                <c:pt idx="77">
                  <c:v>10</c:v>
                </c:pt>
                <c:pt idx="78">
                  <c:v>5</c:v>
                </c:pt>
                <c:pt idx="79">
                  <c:v>6</c:v>
                </c:pt>
                <c:pt idx="80">
                  <c:v>3</c:v>
                </c:pt>
                <c:pt idx="81">
                  <c:v>6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5</c:v>
                </c:pt>
                <c:pt idx="87">
                  <c:v>6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81</c:v>
                </c:pt>
                <c:pt idx="103">
                  <c:v>15</c:v>
                </c:pt>
              </c:numCache>
            </c:numRef>
          </c:val>
        </c:ser>
        <c:ser>
          <c:idx val="3"/>
          <c:order val="3"/>
          <c:tx>
            <c:strRef>
              <c:f>PT!$F$1</c:f>
              <c:strCache>
                <c:ptCount val="1"/>
                <c:pt idx="0">
                  <c:v>% do counter</c:v>
                </c:pt>
              </c:strCache>
            </c:strRef>
          </c:tx>
          <c:invertIfNegative val="0"/>
          <c:cat>
            <c:multiLvlStrRef>
              <c:f>PT!$B$2:$B$116</c:f>
              <c:multiLvlStrCache>
                <c:ptCount val="104"/>
                <c:lvl>
                  <c:pt idx="0">
                    <c:v>South Africa</c:v>
                  </c:pt>
                  <c:pt idx="1">
                    <c:v>Lesotho</c:v>
                  </c:pt>
                  <c:pt idx="2">
                    <c:v>UAE</c:v>
                  </c:pt>
                  <c:pt idx="3">
                    <c:v>Uganda</c:v>
                  </c:pt>
                  <c:pt idx="4">
                    <c:v>Somalia</c:v>
                  </c:pt>
                  <c:pt idx="5">
                    <c:v>Kenya</c:v>
                  </c:pt>
                  <c:pt idx="6">
                    <c:v>Nigeria</c:v>
                  </c:pt>
                  <c:pt idx="7">
                    <c:v>Zimbabwe</c:v>
                  </c:pt>
                  <c:pt idx="8">
                    <c:v>Zambia</c:v>
                  </c:pt>
                  <c:pt idx="9">
                    <c:v>Libya</c:v>
                  </c:pt>
                  <c:pt idx="10">
                    <c:v>Mozambique</c:v>
                  </c:pt>
                  <c:pt idx="11">
                    <c:v>Egypt</c:v>
                  </c:pt>
                  <c:pt idx="12">
                    <c:v>Ghana</c:v>
                  </c:pt>
                  <c:pt idx="13">
                    <c:v>Morocco</c:v>
                  </c:pt>
                  <c:pt idx="14">
                    <c:v>Tunisia</c:v>
                  </c:pt>
                  <c:pt idx="15">
                    <c:v>Mauritius</c:v>
                  </c:pt>
                  <c:pt idx="16">
                    <c:v>Guyana</c:v>
                  </c:pt>
                  <c:pt idx="17">
                    <c:v>Ethiopia</c:v>
                  </c:pt>
                  <c:pt idx="18">
                    <c:v>USA</c:v>
                  </c:pt>
                  <c:pt idx="19">
                    <c:v>Canada</c:v>
                  </c:pt>
                  <c:pt idx="20">
                    <c:v>Brazil</c:v>
                  </c:pt>
                  <c:pt idx="21">
                    <c:v>Mexico</c:v>
                  </c:pt>
                  <c:pt idx="22">
                    <c:v>Central America</c:v>
                  </c:pt>
                  <c:pt idx="23">
                    <c:v>Panama</c:v>
                  </c:pt>
                  <c:pt idx="24">
                    <c:v>Bermuda</c:v>
                  </c:pt>
                  <c:pt idx="25">
                    <c:v>Colombia</c:v>
                  </c:pt>
                  <c:pt idx="26">
                    <c:v>Uruguay</c:v>
                  </c:pt>
                  <c:pt idx="27">
                    <c:v>Costa Rica</c:v>
                  </c:pt>
                  <c:pt idx="28">
                    <c:v>Argentina</c:v>
                  </c:pt>
                  <c:pt idx="29">
                    <c:v>Paraguay</c:v>
                  </c:pt>
                  <c:pt idx="30">
                    <c:v>Peru</c:v>
                  </c:pt>
                  <c:pt idx="31">
                    <c:v>Republica Dominicana</c:v>
                  </c:pt>
                  <c:pt idx="32">
                    <c:v>Bolivia</c:v>
                  </c:pt>
                  <c:pt idx="33">
                    <c:v>Dominican Republic</c:v>
                  </c:pt>
                  <c:pt idx="34">
                    <c:v>Aruba</c:v>
                  </c:pt>
                  <c:pt idx="35">
                    <c:v>Latin America</c:v>
                  </c:pt>
                  <c:pt idx="36">
                    <c:v>India</c:v>
                  </c:pt>
                  <c:pt idx="37">
                    <c:v>UAE</c:v>
                  </c:pt>
                  <c:pt idx="38">
                    <c:v>Singapore</c:v>
                  </c:pt>
                  <c:pt idx="39">
                    <c:v>Saudi Arabia</c:v>
                  </c:pt>
                  <c:pt idx="40">
                    <c:v>Pakistan</c:v>
                  </c:pt>
                  <c:pt idx="41">
                    <c:v>Indonesia</c:v>
                  </c:pt>
                  <c:pt idx="42">
                    <c:v>Japan</c:v>
                  </c:pt>
                  <c:pt idx="43">
                    <c:v>Philippines</c:v>
                  </c:pt>
                  <c:pt idx="44">
                    <c:v>Malaysia</c:v>
                  </c:pt>
                  <c:pt idx="45">
                    <c:v>Qatar</c:v>
                  </c:pt>
                  <c:pt idx="46">
                    <c:v>Thailand</c:v>
                  </c:pt>
                  <c:pt idx="47">
                    <c:v>Dubai</c:v>
                  </c:pt>
                  <c:pt idx="48">
                    <c:v>Kuwait</c:v>
                  </c:pt>
                  <c:pt idx="49">
                    <c:v>Sri Lanka</c:v>
                  </c:pt>
                  <c:pt idx="50">
                    <c:v>Oman</c:v>
                  </c:pt>
                  <c:pt idx="51">
                    <c:v>iran</c:v>
                  </c:pt>
                  <c:pt idx="52">
                    <c:v>Iceland</c:v>
                  </c:pt>
                  <c:pt idx="53">
                    <c:v>Azerbaijan</c:v>
                  </c:pt>
                  <c:pt idx="54">
                    <c:v>Myanmar</c:v>
                  </c:pt>
                  <c:pt idx="55">
                    <c:v>china</c:v>
                  </c:pt>
                  <c:pt idx="56">
                    <c:v>Arabian Gulf</c:v>
                  </c:pt>
                  <c:pt idx="57">
                    <c:v>Bangladesh</c:v>
                  </c:pt>
                  <c:pt idx="58">
                    <c:v>Vietnam</c:v>
                  </c:pt>
                  <c:pt idx="59">
                    <c:v>Hong Kong</c:v>
                  </c:pt>
                  <c:pt idx="60">
                    <c:v>Kuwait </c:v>
                  </c:pt>
                  <c:pt idx="61">
                    <c:v>Asia</c:v>
                  </c:pt>
                  <c:pt idx="62">
                    <c:v>Mongolia</c:v>
                  </c:pt>
                  <c:pt idx="63">
                    <c:v>Armenia</c:v>
                  </c:pt>
                  <c:pt idx="64">
                    <c:v>Bhutan</c:v>
                  </c:pt>
                  <c:pt idx="65">
                    <c:v>Cambodia</c:v>
                  </c:pt>
                  <c:pt idx="66">
                    <c:v>UK</c:v>
                  </c:pt>
                  <c:pt idx="67">
                    <c:v>Netherlands</c:v>
                  </c:pt>
                  <c:pt idx="68">
                    <c:v>Germany</c:v>
                  </c:pt>
                  <c:pt idx="69">
                    <c:v>Norway</c:v>
                  </c:pt>
                  <c:pt idx="70">
                    <c:v>Europe</c:v>
                  </c:pt>
                  <c:pt idx="71">
                    <c:v>Switzerland</c:v>
                  </c:pt>
                  <c:pt idx="72">
                    <c:v>Russia</c:v>
                  </c:pt>
                  <c:pt idx="73">
                    <c:v>Denmark</c:v>
                  </c:pt>
                  <c:pt idx="74">
                    <c:v>Spain</c:v>
                  </c:pt>
                  <c:pt idx="75">
                    <c:v>France</c:v>
                  </c:pt>
                  <c:pt idx="76">
                    <c:v>Israel</c:v>
                  </c:pt>
                  <c:pt idx="77">
                    <c:v>Portugal</c:v>
                  </c:pt>
                  <c:pt idx="78">
                    <c:v>Ireland</c:v>
                  </c:pt>
                  <c:pt idx="79">
                    <c:v>italy</c:v>
                  </c:pt>
                  <c:pt idx="80">
                    <c:v>Finland</c:v>
                  </c:pt>
                  <c:pt idx="81">
                    <c:v>Poland</c:v>
                  </c:pt>
                  <c:pt idx="82">
                    <c:v>CEE</c:v>
                  </c:pt>
                  <c:pt idx="83">
                    <c:v>Sweden</c:v>
                  </c:pt>
                  <c:pt idx="84">
                    <c:v>Belgium</c:v>
                  </c:pt>
                  <c:pt idx="85">
                    <c:v>Croatia</c:v>
                  </c:pt>
                  <c:pt idx="86">
                    <c:v>Hungary</c:v>
                  </c:pt>
                  <c:pt idx="87">
                    <c:v>Romania</c:v>
                  </c:pt>
                  <c:pt idx="88">
                    <c:v>Turkey</c:v>
                  </c:pt>
                  <c:pt idx="89">
                    <c:v>Greece</c:v>
                  </c:pt>
                  <c:pt idx="90">
                    <c:v>Austria</c:v>
                  </c:pt>
                  <c:pt idx="91">
                    <c:v>Ukraine</c:v>
                  </c:pt>
                  <c:pt idx="92">
                    <c:v>Czech Republic</c:v>
                  </c:pt>
                  <c:pt idx="93">
                    <c:v>Albania</c:v>
                  </c:pt>
                  <c:pt idx="94">
                    <c:v>Slovenia</c:v>
                  </c:pt>
                  <c:pt idx="95">
                    <c:v>Lithuania</c:v>
                  </c:pt>
                  <c:pt idx="96">
                    <c:v>Bulgaria</c:v>
                  </c:pt>
                  <c:pt idx="97">
                    <c:v>Montenegro</c:v>
                  </c:pt>
                  <c:pt idx="98">
                    <c:v>Slovakia</c:v>
                  </c:pt>
                  <c:pt idx="99">
                    <c:v>Estonia</c:v>
                  </c:pt>
                  <c:pt idx="100">
                    <c:v>Baltic</c:v>
                  </c:pt>
                  <c:pt idx="101">
                    <c:v>Republic of Georgia</c:v>
                  </c:pt>
                  <c:pt idx="102">
                    <c:v>Australia</c:v>
                  </c:pt>
                  <c:pt idx="103">
                    <c:v>New Zealand</c:v>
                  </c:pt>
                </c:lvl>
                <c:lvl>
                  <c:pt idx="0">
                    <c:v>Africa</c:v>
                  </c:pt>
                  <c:pt idx="18">
                    <c:v>America</c:v>
                  </c:pt>
                  <c:pt idx="36">
                    <c:v>Asia</c:v>
                  </c:pt>
                  <c:pt idx="66">
                    <c:v>Europa</c:v>
                  </c:pt>
                  <c:pt idx="102">
                    <c:v>Oceania</c:v>
                  </c:pt>
                </c:lvl>
              </c:multiLvlStrCache>
            </c:multiLvlStrRef>
          </c:cat>
          <c:val>
            <c:numRef>
              <c:f>PT!$F$2:$F$116</c:f>
              <c:numCache>
                <c:formatCode>0,00%</c:formatCode>
                <c:ptCount val="104"/>
                <c:pt idx="0">
                  <c:v>1.0101010101010102E-2</c:v>
                </c:pt>
                <c:pt idx="1">
                  <c:v>5.3163211057947904E-4</c:v>
                </c:pt>
                <c:pt idx="2">
                  <c:v>1.594896331738437E-3</c:v>
                </c:pt>
                <c:pt idx="3">
                  <c:v>5.3163211057947904E-4</c:v>
                </c:pt>
                <c:pt idx="4">
                  <c:v>5.3163211057947904E-4</c:v>
                </c:pt>
                <c:pt idx="5">
                  <c:v>5.3163211057947904E-4</c:v>
                </c:pt>
                <c:pt idx="6">
                  <c:v>1.594896331738437E-3</c:v>
                </c:pt>
                <c:pt idx="7">
                  <c:v>5.3163211057947904E-4</c:v>
                </c:pt>
                <c:pt idx="8">
                  <c:v>1.0632642211589581E-3</c:v>
                </c:pt>
                <c:pt idx="9">
                  <c:v>5.3163211057947904E-4</c:v>
                </c:pt>
                <c:pt idx="10">
                  <c:v>5.3163211057947904E-4</c:v>
                </c:pt>
                <c:pt idx="11">
                  <c:v>5.3163211057947904E-4</c:v>
                </c:pt>
                <c:pt idx="12">
                  <c:v>5.3163211057947904E-4</c:v>
                </c:pt>
                <c:pt idx="13">
                  <c:v>5.3163211057947904E-4</c:v>
                </c:pt>
                <c:pt idx="14">
                  <c:v>5.3163211057947904E-4</c:v>
                </c:pt>
                <c:pt idx="15">
                  <c:v>5.3163211057947904E-4</c:v>
                </c:pt>
                <c:pt idx="16">
                  <c:v>5.3163211057947904E-4</c:v>
                </c:pt>
                <c:pt idx="17">
                  <c:v>5.3163211057947904E-4</c:v>
                </c:pt>
                <c:pt idx="18">
                  <c:v>0.32801701222753854</c:v>
                </c:pt>
                <c:pt idx="19">
                  <c:v>3.0834662413609781E-2</c:v>
                </c:pt>
                <c:pt idx="20">
                  <c:v>1.063264221158958E-2</c:v>
                </c:pt>
                <c:pt idx="21">
                  <c:v>5.3163211057947902E-3</c:v>
                </c:pt>
                <c:pt idx="22">
                  <c:v>5.3163211057947904E-4</c:v>
                </c:pt>
                <c:pt idx="23">
                  <c:v>1.0632642211589581E-3</c:v>
                </c:pt>
                <c:pt idx="24">
                  <c:v>5.3163211057947904E-4</c:v>
                </c:pt>
                <c:pt idx="25">
                  <c:v>2.6581605528973951E-3</c:v>
                </c:pt>
                <c:pt idx="26">
                  <c:v>5.3163211057947904E-4</c:v>
                </c:pt>
                <c:pt idx="27">
                  <c:v>5.3163211057947904E-4</c:v>
                </c:pt>
                <c:pt idx="28">
                  <c:v>5.3163211057947904E-4</c:v>
                </c:pt>
                <c:pt idx="29">
                  <c:v>5.3163211057947904E-4</c:v>
                </c:pt>
                <c:pt idx="30">
                  <c:v>5.3163211057947904E-4</c:v>
                </c:pt>
                <c:pt idx="31">
                  <c:v>5.3163211057947904E-4</c:v>
                </c:pt>
                <c:pt idx="32">
                  <c:v>5.3163211057947904E-4</c:v>
                </c:pt>
                <c:pt idx="33">
                  <c:v>5.3163211057947904E-4</c:v>
                </c:pt>
                <c:pt idx="34">
                  <c:v>5.3163211057947904E-4</c:v>
                </c:pt>
                <c:pt idx="35">
                  <c:v>5.3163211057947904E-4</c:v>
                </c:pt>
                <c:pt idx="36">
                  <c:v>0.30037214247740562</c:v>
                </c:pt>
                <c:pt idx="37">
                  <c:v>8.5061137692716646E-3</c:v>
                </c:pt>
                <c:pt idx="38">
                  <c:v>6.9112174375332274E-3</c:v>
                </c:pt>
                <c:pt idx="39">
                  <c:v>5.8479532163742687E-3</c:v>
                </c:pt>
                <c:pt idx="40">
                  <c:v>1.541733120680489E-2</c:v>
                </c:pt>
                <c:pt idx="41">
                  <c:v>4.2530568846358323E-3</c:v>
                </c:pt>
                <c:pt idx="42">
                  <c:v>1.594896331738437E-3</c:v>
                </c:pt>
                <c:pt idx="43">
                  <c:v>5.8479532163742687E-3</c:v>
                </c:pt>
                <c:pt idx="44">
                  <c:v>3.721424774056353E-3</c:v>
                </c:pt>
                <c:pt idx="45">
                  <c:v>1.594896331738437E-3</c:v>
                </c:pt>
                <c:pt idx="46">
                  <c:v>1.0632642211589581E-3</c:v>
                </c:pt>
                <c:pt idx="47">
                  <c:v>2.1265284423179162E-3</c:v>
                </c:pt>
                <c:pt idx="48">
                  <c:v>1.594896331738437E-3</c:v>
                </c:pt>
                <c:pt idx="49">
                  <c:v>2.6581605528973951E-3</c:v>
                </c:pt>
                <c:pt idx="50">
                  <c:v>5.3163211057947904E-4</c:v>
                </c:pt>
                <c:pt idx="51">
                  <c:v>1.594896331738437E-3</c:v>
                </c:pt>
                <c:pt idx="52">
                  <c:v>5.3163211057947904E-4</c:v>
                </c:pt>
                <c:pt idx="53">
                  <c:v>5.3163211057947904E-4</c:v>
                </c:pt>
                <c:pt idx="54">
                  <c:v>1.0632642211589581E-3</c:v>
                </c:pt>
                <c:pt idx="55">
                  <c:v>1.0632642211589581E-3</c:v>
                </c:pt>
                <c:pt idx="56">
                  <c:v>5.3163211057947904E-4</c:v>
                </c:pt>
                <c:pt idx="57">
                  <c:v>1.0632642211589581E-3</c:v>
                </c:pt>
                <c:pt idx="58">
                  <c:v>1.0632642211589581E-3</c:v>
                </c:pt>
                <c:pt idx="59">
                  <c:v>5.3163211057947904E-4</c:v>
                </c:pt>
                <c:pt idx="60">
                  <c:v>5.3163211057947904E-4</c:v>
                </c:pt>
                <c:pt idx="61">
                  <c:v>5.3163211057947904E-4</c:v>
                </c:pt>
                <c:pt idx="62">
                  <c:v>5.3163211057947904E-4</c:v>
                </c:pt>
                <c:pt idx="63">
                  <c:v>5.3163211057947904E-4</c:v>
                </c:pt>
                <c:pt idx="64">
                  <c:v>5.3163211057947904E-4</c:v>
                </c:pt>
                <c:pt idx="65">
                  <c:v>5.3163211057947904E-4</c:v>
                </c:pt>
                <c:pt idx="66">
                  <c:v>8.1871345029239762E-2</c:v>
                </c:pt>
                <c:pt idx="67">
                  <c:v>1.2227538543328018E-2</c:v>
                </c:pt>
                <c:pt idx="68">
                  <c:v>9.0377458798511431E-3</c:v>
                </c:pt>
                <c:pt idx="69">
                  <c:v>3.721424774056353E-3</c:v>
                </c:pt>
                <c:pt idx="70">
                  <c:v>2.6581605528973951E-3</c:v>
                </c:pt>
                <c:pt idx="71">
                  <c:v>2.1265284423179162E-3</c:v>
                </c:pt>
                <c:pt idx="72">
                  <c:v>4.7846889952153108E-3</c:v>
                </c:pt>
                <c:pt idx="73">
                  <c:v>3.189792663476874E-3</c:v>
                </c:pt>
                <c:pt idx="74">
                  <c:v>5.3163211057947902E-3</c:v>
                </c:pt>
                <c:pt idx="75">
                  <c:v>3.189792663476874E-3</c:v>
                </c:pt>
                <c:pt idx="76">
                  <c:v>2.6581605528973951E-3</c:v>
                </c:pt>
                <c:pt idx="77">
                  <c:v>5.3163211057947902E-3</c:v>
                </c:pt>
                <c:pt idx="78">
                  <c:v>2.6581605528973951E-3</c:v>
                </c:pt>
                <c:pt idx="79">
                  <c:v>3.189792663476874E-3</c:v>
                </c:pt>
                <c:pt idx="80">
                  <c:v>1.594896331738437E-3</c:v>
                </c:pt>
                <c:pt idx="81">
                  <c:v>3.189792663476874E-3</c:v>
                </c:pt>
                <c:pt idx="82">
                  <c:v>1.0632642211589581E-3</c:v>
                </c:pt>
                <c:pt idx="83">
                  <c:v>1.0632642211589581E-3</c:v>
                </c:pt>
                <c:pt idx="84">
                  <c:v>2.1265284423179162E-3</c:v>
                </c:pt>
                <c:pt idx="85">
                  <c:v>1.594896331738437E-3</c:v>
                </c:pt>
                <c:pt idx="86">
                  <c:v>2.6581605528973951E-3</c:v>
                </c:pt>
                <c:pt idx="87">
                  <c:v>3.189792663476874E-3</c:v>
                </c:pt>
                <c:pt idx="88">
                  <c:v>1.0632642211589581E-3</c:v>
                </c:pt>
                <c:pt idx="89">
                  <c:v>1.594896331738437E-3</c:v>
                </c:pt>
                <c:pt idx="90">
                  <c:v>5.3163211057947904E-4</c:v>
                </c:pt>
                <c:pt idx="91">
                  <c:v>2.1265284423179162E-3</c:v>
                </c:pt>
                <c:pt idx="92">
                  <c:v>5.3163211057947904E-4</c:v>
                </c:pt>
                <c:pt idx="93">
                  <c:v>5.3163211057947904E-4</c:v>
                </c:pt>
                <c:pt idx="94">
                  <c:v>5.3163211057947904E-4</c:v>
                </c:pt>
                <c:pt idx="95">
                  <c:v>5.3163211057947904E-4</c:v>
                </c:pt>
                <c:pt idx="96">
                  <c:v>5.3163211057947904E-4</c:v>
                </c:pt>
                <c:pt idx="97">
                  <c:v>5.3163211057947904E-4</c:v>
                </c:pt>
                <c:pt idx="98">
                  <c:v>5.3163211057947904E-4</c:v>
                </c:pt>
                <c:pt idx="99">
                  <c:v>5.3163211057947904E-4</c:v>
                </c:pt>
                <c:pt idx="100">
                  <c:v>5.3163211057947904E-4</c:v>
                </c:pt>
                <c:pt idx="101">
                  <c:v>5.3163211057947904E-4</c:v>
                </c:pt>
                <c:pt idx="102">
                  <c:v>4.3062200956937802E-2</c:v>
                </c:pt>
                <c:pt idx="103">
                  <c:v>7.9744816586921844E-3</c:v>
                </c:pt>
              </c:numCache>
            </c:numRef>
          </c:val>
        </c:ser>
        <c:ser>
          <c:idx val="4"/>
          <c:order val="4"/>
          <c:tx>
            <c:strRef>
              <c:f>PT!$G$1</c:f>
              <c:strCache>
                <c:ptCount val="1"/>
                <c:pt idx="0">
                  <c:v>% continente</c:v>
                </c:pt>
              </c:strCache>
            </c:strRef>
          </c:tx>
          <c:invertIfNegative val="0"/>
          <c:cat>
            <c:multiLvlStrRef>
              <c:f>PT!$B$2:$B$116</c:f>
              <c:multiLvlStrCache>
                <c:ptCount val="104"/>
                <c:lvl>
                  <c:pt idx="0">
                    <c:v>South Africa</c:v>
                  </c:pt>
                  <c:pt idx="1">
                    <c:v>Lesotho</c:v>
                  </c:pt>
                  <c:pt idx="2">
                    <c:v>UAE</c:v>
                  </c:pt>
                  <c:pt idx="3">
                    <c:v>Uganda</c:v>
                  </c:pt>
                  <c:pt idx="4">
                    <c:v>Somalia</c:v>
                  </c:pt>
                  <c:pt idx="5">
                    <c:v>Kenya</c:v>
                  </c:pt>
                  <c:pt idx="6">
                    <c:v>Nigeria</c:v>
                  </c:pt>
                  <c:pt idx="7">
                    <c:v>Zimbabwe</c:v>
                  </c:pt>
                  <c:pt idx="8">
                    <c:v>Zambia</c:v>
                  </c:pt>
                  <c:pt idx="9">
                    <c:v>Libya</c:v>
                  </c:pt>
                  <c:pt idx="10">
                    <c:v>Mozambique</c:v>
                  </c:pt>
                  <c:pt idx="11">
                    <c:v>Egypt</c:v>
                  </c:pt>
                  <c:pt idx="12">
                    <c:v>Ghana</c:v>
                  </c:pt>
                  <c:pt idx="13">
                    <c:v>Morocco</c:v>
                  </c:pt>
                  <c:pt idx="14">
                    <c:v>Tunisia</c:v>
                  </c:pt>
                  <c:pt idx="15">
                    <c:v>Mauritius</c:v>
                  </c:pt>
                  <c:pt idx="16">
                    <c:v>Guyana</c:v>
                  </c:pt>
                  <c:pt idx="17">
                    <c:v>Ethiopia</c:v>
                  </c:pt>
                  <c:pt idx="18">
                    <c:v>USA</c:v>
                  </c:pt>
                  <c:pt idx="19">
                    <c:v>Canada</c:v>
                  </c:pt>
                  <c:pt idx="20">
                    <c:v>Brazil</c:v>
                  </c:pt>
                  <c:pt idx="21">
                    <c:v>Mexico</c:v>
                  </c:pt>
                  <c:pt idx="22">
                    <c:v>Central America</c:v>
                  </c:pt>
                  <c:pt idx="23">
                    <c:v>Panama</c:v>
                  </c:pt>
                  <c:pt idx="24">
                    <c:v>Bermuda</c:v>
                  </c:pt>
                  <c:pt idx="25">
                    <c:v>Colombia</c:v>
                  </c:pt>
                  <c:pt idx="26">
                    <c:v>Uruguay</c:v>
                  </c:pt>
                  <c:pt idx="27">
                    <c:v>Costa Rica</c:v>
                  </c:pt>
                  <c:pt idx="28">
                    <c:v>Argentina</c:v>
                  </c:pt>
                  <c:pt idx="29">
                    <c:v>Paraguay</c:v>
                  </c:pt>
                  <c:pt idx="30">
                    <c:v>Peru</c:v>
                  </c:pt>
                  <c:pt idx="31">
                    <c:v>Republica Dominicana</c:v>
                  </c:pt>
                  <c:pt idx="32">
                    <c:v>Bolivia</c:v>
                  </c:pt>
                  <c:pt idx="33">
                    <c:v>Dominican Republic</c:v>
                  </c:pt>
                  <c:pt idx="34">
                    <c:v>Aruba</c:v>
                  </c:pt>
                  <c:pt idx="35">
                    <c:v>Latin America</c:v>
                  </c:pt>
                  <c:pt idx="36">
                    <c:v>India</c:v>
                  </c:pt>
                  <c:pt idx="37">
                    <c:v>UAE</c:v>
                  </c:pt>
                  <c:pt idx="38">
                    <c:v>Singapore</c:v>
                  </c:pt>
                  <c:pt idx="39">
                    <c:v>Saudi Arabia</c:v>
                  </c:pt>
                  <c:pt idx="40">
                    <c:v>Pakistan</c:v>
                  </c:pt>
                  <c:pt idx="41">
                    <c:v>Indonesia</c:v>
                  </c:pt>
                  <c:pt idx="42">
                    <c:v>Japan</c:v>
                  </c:pt>
                  <c:pt idx="43">
                    <c:v>Philippines</c:v>
                  </c:pt>
                  <c:pt idx="44">
                    <c:v>Malaysia</c:v>
                  </c:pt>
                  <c:pt idx="45">
                    <c:v>Qatar</c:v>
                  </c:pt>
                  <c:pt idx="46">
                    <c:v>Thailand</c:v>
                  </c:pt>
                  <c:pt idx="47">
                    <c:v>Dubai</c:v>
                  </c:pt>
                  <c:pt idx="48">
                    <c:v>Kuwait</c:v>
                  </c:pt>
                  <c:pt idx="49">
                    <c:v>Sri Lanka</c:v>
                  </c:pt>
                  <c:pt idx="50">
                    <c:v>Oman</c:v>
                  </c:pt>
                  <c:pt idx="51">
                    <c:v>iran</c:v>
                  </c:pt>
                  <c:pt idx="52">
                    <c:v>Iceland</c:v>
                  </c:pt>
                  <c:pt idx="53">
                    <c:v>Azerbaijan</c:v>
                  </c:pt>
                  <c:pt idx="54">
                    <c:v>Myanmar</c:v>
                  </c:pt>
                  <c:pt idx="55">
                    <c:v>china</c:v>
                  </c:pt>
                  <c:pt idx="56">
                    <c:v>Arabian Gulf</c:v>
                  </c:pt>
                  <c:pt idx="57">
                    <c:v>Bangladesh</c:v>
                  </c:pt>
                  <c:pt idx="58">
                    <c:v>Vietnam</c:v>
                  </c:pt>
                  <c:pt idx="59">
                    <c:v>Hong Kong</c:v>
                  </c:pt>
                  <c:pt idx="60">
                    <c:v>Kuwait </c:v>
                  </c:pt>
                  <c:pt idx="61">
                    <c:v>Asia</c:v>
                  </c:pt>
                  <c:pt idx="62">
                    <c:v>Mongolia</c:v>
                  </c:pt>
                  <c:pt idx="63">
                    <c:v>Armenia</c:v>
                  </c:pt>
                  <c:pt idx="64">
                    <c:v>Bhutan</c:v>
                  </c:pt>
                  <c:pt idx="65">
                    <c:v>Cambodia</c:v>
                  </c:pt>
                  <c:pt idx="66">
                    <c:v>UK</c:v>
                  </c:pt>
                  <c:pt idx="67">
                    <c:v>Netherlands</c:v>
                  </c:pt>
                  <c:pt idx="68">
                    <c:v>Germany</c:v>
                  </c:pt>
                  <c:pt idx="69">
                    <c:v>Norway</c:v>
                  </c:pt>
                  <c:pt idx="70">
                    <c:v>Europe</c:v>
                  </c:pt>
                  <c:pt idx="71">
                    <c:v>Switzerland</c:v>
                  </c:pt>
                  <c:pt idx="72">
                    <c:v>Russia</c:v>
                  </c:pt>
                  <c:pt idx="73">
                    <c:v>Denmark</c:v>
                  </c:pt>
                  <c:pt idx="74">
                    <c:v>Spain</c:v>
                  </c:pt>
                  <c:pt idx="75">
                    <c:v>France</c:v>
                  </c:pt>
                  <c:pt idx="76">
                    <c:v>Israel</c:v>
                  </c:pt>
                  <c:pt idx="77">
                    <c:v>Portugal</c:v>
                  </c:pt>
                  <c:pt idx="78">
                    <c:v>Ireland</c:v>
                  </c:pt>
                  <c:pt idx="79">
                    <c:v>italy</c:v>
                  </c:pt>
                  <c:pt idx="80">
                    <c:v>Finland</c:v>
                  </c:pt>
                  <c:pt idx="81">
                    <c:v>Poland</c:v>
                  </c:pt>
                  <c:pt idx="82">
                    <c:v>CEE</c:v>
                  </c:pt>
                  <c:pt idx="83">
                    <c:v>Sweden</c:v>
                  </c:pt>
                  <c:pt idx="84">
                    <c:v>Belgium</c:v>
                  </c:pt>
                  <c:pt idx="85">
                    <c:v>Croatia</c:v>
                  </c:pt>
                  <c:pt idx="86">
                    <c:v>Hungary</c:v>
                  </c:pt>
                  <c:pt idx="87">
                    <c:v>Romania</c:v>
                  </c:pt>
                  <c:pt idx="88">
                    <c:v>Turkey</c:v>
                  </c:pt>
                  <c:pt idx="89">
                    <c:v>Greece</c:v>
                  </c:pt>
                  <c:pt idx="90">
                    <c:v>Austria</c:v>
                  </c:pt>
                  <c:pt idx="91">
                    <c:v>Ukraine</c:v>
                  </c:pt>
                  <c:pt idx="92">
                    <c:v>Czech Republic</c:v>
                  </c:pt>
                  <c:pt idx="93">
                    <c:v>Albania</c:v>
                  </c:pt>
                  <c:pt idx="94">
                    <c:v>Slovenia</c:v>
                  </c:pt>
                  <c:pt idx="95">
                    <c:v>Lithuania</c:v>
                  </c:pt>
                  <c:pt idx="96">
                    <c:v>Bulgaria</c:v>
                  </c:pt>
                  <c:pt idx="97">
                    <c:v>Montenegro</c:v>
                  </c:pt>
                  <c:pt idx="98">
                    <c:v>Slovakia</c:v>
                  </c:pt>
                  <c:pt idx="99">
                    <c:v>Estonia</c:v>
                  </c:pt>
                  <c:pt idx="100">
                    <c:v>Baltic</c:v>
                  </c:pt>
                  <c:pt idx="101">
                    <c:v>Republic of Georgia</c:v>
                  </c:pt>
                  <c:pt idx="102">
                    <c:v>Australia</c:v>
                  </c:pt>
                  <c:pt idx="103">
                    <c:v>New Zealand</c:v>
                  </c:pt>
                </c:lvl>
                <c:lvl>
                  <c:pt idx="0">
                    <c:v>Africa</c:v>
                  </c:pt>
                  <c:pt idx="18">
                    <c:v>America</c:v>
                  </c:pt>
                  <c:pt idx="36">
                    <c:v>Asia</c:v>
                  </c:pt>
                  <c:pt idx="66">
                    <c:v>Europa</c:v>
                  </c:pt>
                  <c:pt idx="102">
                    <c:v>Oceania</c:v>
                  </c:pt>
                </c:lvl>
              </c:multiLvlStrCache>
            </c:multiLvlStrRef>
          </c:cat>
          <c:val>
            <c:numRef>
              <c:f>PT!$G$2:$G$116</c:f>
              <c:numCache>
                <c:formatCode>0,00%</c:formatCode>
                <c:ptCount val="104"/>
                <c:pt idx="0">
                  <c:v>0.54923186990332951</c:v>
                </c:pt>
                <c:pt idx="1">
                  <c:v>0.10359818158261509</c:v>
                </c:pt>
                <c:pt idx="2">
                  <c:v>7.758547150662895E-2</c:v>
                </c:pt>
                <c:pt idx="3">
                  <c:v>5.8332309449670661E-2</c:v>
                </c:pt>
                <c:pt idx="4">
                  <c:v>4.5499201370743113E-2</c:v>
                </c:pt>
                <c:pt idx="5">
                  <c:v>3.0039392890249563E-2</c:v>
                </c:pt>
                <c:pt idx="6">
                  <c:v>2.3615653922509507E-2</c:v>
                </c:pt>
                <c:pt idx="7">
                  <c:v>2.123296063968012E-2</c:v>
                </c:pt>
                <c:pt idx="8">
                  <c:v>1.5166400456914371E-2</c:v>
                </c:pt>
                <c:pt idx="9">
                  <c:v>1.4503745421566112E-2</c:v>
                </c:pt>
                <c:pt idx="10">
                  <c:v>1.3999754267920958E-2</c:v>
                </c:pt>
                <c:pt idx="11">
                  <c:v>1.1568132761461706E-2</c:v>
                </c:pt>
                <c:pt idx="12">
                  <c:v>1.0499815700940718E-2</c:v>
                </c:pt>
                <c:pt idx="13">
                  <c:v>8.0181868659341109E-3</c:v>
                </c:pt>
                <c:pt idx="14">
                  <c:v>6.4165540394637722E-3</c:v>
                </c:pt>
                <c:pt idx="15">
                  <c:v>5.4693839742625634E-3</c:v>
                </c:pt>
                <c:pt idx="16">
                  <c:v>3.4999385669802394E-3</c:v>
                </c:pt>
                <c:pt idx="17">
                  <c:v>1.7230466791287333E-3</c:v>
                </c:pt>
                <c:pt idx="18">
                  <c:v>0.88616312102057204</c:v>
                </c:pt>
                <c:pt idx="19">
                  <c:v>8.0997507059309942E-2</c:v>
                </c:pt>
                <c:pt idx="20">
                  <c:v>1.6851545788939749E-2</c:v>
                </c:pt>
                <c:pt idx="21">
                  <c:v>6.345881506654865E-3</c:v>
                </c:pt>
                <c:pt idx="22">
                  <c:v>1.8758149112012782E-3</c:v>
                </c:pt>
                <c:pt idx="23">
                  <c:v>1.7676094550878217E-3</c:v>
                </c:pt>
                <c:pt idx="24">
                  <c:v>1.540142769196839E-3</c:v>
                </c:pt>
                <c:pt idx="25">
                  <c:v>1.2204644174879055E-3</c:v>
                </c:pt>
                <c:pt idx="26">
                  <c:v>6.910897041267867E-4</c:v>
                </c:pt>
                <c:pt idx="27">
                  <c:v>5.5503640528202925E-4</c:v>
                </c:pt>
                <c:pt idx="28">
                  <c:v>4.738900828297966E-4</c:v>
                </c:pt>
                <c:pt idx="29">
                  <c:v>3.9490840235816384E-4</c:v>
                </c:pt>
                <c:pt idx="30">
                  <c:v>3.1276745466766575E-4</c:v>
                </c:pt>
                <c:pt idx="31">
                  <c:v>3.0416565008330973E-4</c:v>
                </c:pt>
                <c:pt idx="32">
                  <c:v>1.8955603313191864E-4</c:v>
                </c:pt>
                <c:pt idx="33">
                  <c:v>1.308923899616134E-4</c:v>
                </c:pt>
                <c:pt idx="34">
                  <c:v>9.8727100589540961E-5</c:v>
                </c:pt>
                <c:pt idx="35">
                  <c:v>8.6879848518796045E-5</c:v>
                </c:pt>
                <c:pt idx="36">
                  <c:v>0.65589037694847274</c:v>
                </c:pt>
                <c:pt idx="37">
                  <c:v>5.8713137812185352E-2</c:v>
                </c:pt>
                <c:pt idx="38">
                  <c:v>5.8175555192916582E-2</c:v>
                </c:pt>
                <c:pt idx="39">
                  <c:v>3.3819601526867603E-2</c:v>
                </c:pt>
                <c:pt idx="40">
                  <c:v>2.9544861640822814E-2</c:v>
                </c:pt>
                <c:pt idx="41">
                  <c:v>1.9819045084369991E-2</c:v>
                </c:pt>
                <c:pt idx="42">
                  <c:v>1.7391813352226594E-2</c:v>
                </c:pt>
                <c:pt idx="43">
                  <c:v>1.6497563715195649E-2</c:v>
                </c:pt>
                <c:pt idx="44">
                  <c:v>1.5013230529107805E-2</c:v>
                </c:pt>
                <c:pt idx="45">
                  <c:v>1.365986307294282E-2</c:v>
                </c:pt>
                <c:pt idx="46">
                  <c:v>1.2527261360864647E-2</c:v>
                </c:pt>
                <c:pt idx="47">
                  <c:v>1.1040106984755131E-2</c:v>
                </c:pt>
                <c:pt idx="48">
                  <c:v>1.0982804480758047E-2</c:v>
                </c:pt>
                <c:pt idx="49">
                  <c:v>9.8335375608850015E-3</c:v>
                </c:pt>
                <c:pt idx="50">
                  <c:v>8.6489585285969613E-3</c:v>
                </c:pt>
                <c:pt idx="51">
                  <c:v>4.633370640319801E-3</c:v>
                </c:pt>
                <c:pt idx="52">
                  <c:v>3.5806516702071409E-3</c:v>
                </c:pt>
                <c:pt idx="53">
                  <c:v>3.0889137602132005E-3</c:v>
                </c:pt>
                <c:pt idx="54">
                  <c:v>3.0374318642096471E-3</c:v>
                </c:pt>
                <c:pt idx="55">
                  <c:v>2.9252167932450985E-3</c:v>
                </c:pt>
                <c:pt idx="56">
                  <c:v>1.801866360124367E-3</c:v>
                </c:pt>
                <c:pt idx="57">
                  <c:v>1.7673749733430834E-3</c:v>
                </c:pt>
                <c:pt idx="58">
                  <c:v>1.7160632001184447E-3</c:v>
                </c:pt>
                <c:pt idx="59">
                  <c:v>1.7160632001184447E-3</c:v>
                </c:pt>
                <c:pt idx="60">
                  <c:v>1.3385292960923869E-3</c:v>
                </c:pt>
                <c:pt idx="61">
                  <c:v>1.0296379200710668E-3</c:v>
                </c:pt>
                <c:pt idx="62">
                  <c:v>6.2307892288718117E-4</c:v>
                </c:pt>
                <c:pt idx="63">
                  <c:v>5.1481896003553339E-4</c:v>
                </c:pt>
                <c:pt idx="64">
                  <c:v>4.1185516802842676E-4</c:v>
                </c:pt>
                <c:pt idx="65">
                  <c:v>2.5740948001776669E-4</c:v>
                </c:pt>
                <c:pt idx="66">
                  <c:v>0.51663583592954565</c:v>
                </c:pt>
                <c:pt idx="67">
                  <c:v>8.3776139022792323E-2</c:v>
                </c:pt>
                <c:pt idx="68">
                  <c:v>6.7545434624329673E-2</c:v>
                </c:pt>
                <c:pt idx="69">
                  <c:v>3.4580842411707301E-2</c:v>
                </c:pt>
                <c:pt idx="70">
                  <c:v>3.0905471684098278E-2</c:v>
                </c:pt>
                <c:pt idx="71">
                  <c:v>2.7445730239872259E-2</c:v>
                </c:pt>
                <c:pt idx="72">
                  <c:v>2.5103037425631972E-2</c:v>
                </c:pt>
                <c:pt idx="73">
                  <c:v>2.4704207948116556E-2</c:v>
                </c:pt>
                <c:pt idx="74">
                  <c:v>2.3067920631478948E-2</c:v>
                </c:pt>
                <c:pt idx="75">
                  <c:v>1.7048930691035087E-2</c:v>
                </c:pt>
                <c:pt idx="76">
                  <c:v>1.6673924534273691E-2</c:v>
                </c:pt>
                <c:pt idx="77">
                  <c:v>1.6418359177327195E-2</c:v>
                </c:pt>
                <c:pt idx="78">
                  <c:v>1.5379845578643246E-2</c:v>
                </c:pt>
                <c:pt idx="79">
                  <c:v>1.4147049384517503E-2</c:v>
                </c:pt>
                <c:pt idx="80">
                  <c:v>1.1283998432652865E-2</c:v>
                </c:pt>
                <c:pt idx="81">
                  <c:v>1.0240946448547046E-2</c:v>
                </c:pt>
                <c:pt idx="82">
                  <c:v>8.6979786526872986E-3</c:v>
                </c:pt>
                <c:pt idx="83">
                  <c:v>8.4294880888004849E-3</c:v>
                </c:pt>
                <c:pt idx="84">
                  <c:v>8.3234342525754425E-3</c:v>
                </c:pt>
                <c:pt idx="85">
                  <c:v>6.5093544337941726E-3</c:v>
                </c:pt>
                <c:pt idx="86">
                  <c:v>6.1657466897225852E-3</c:v>
                </c:pt>
                <c:pt idx="87">
                  <c:v>4.9243387976636004E-3</c:v>
                </c:pt>
                <c:pt idx="88">
                  <c:v>4.7896372091270926E-3</c:v>
                </c:pt>
                <c:pt idx="89">
                  <c:v>4.5001814798420374E-3</c:v>
                </c:pt>
                <c:pt idx="90">
                  <c:v>2.5353135097701618E-3</c:v>
                </c:pt>
                <c:pt idx="91">
                  <c:v>2.3249697285971098E-3</c:v>
                </c:pt>
                <c:pt idx="92">
                  <c:v>1.7961139534226598E-3</c:v>
                </c:pt>
                <c:pt idx="93">
                  <c:v>1.0263294482182649E-3</c:v>
                </c:pt>
                <c:pt idx="94">
                  <c:v>9.507425661638109E-4</c:v>
                </c:pt>
                <c:pt idx="95">
                  <c:v>7.4838081392610825E-4</c:v>
                </c:pt>
                <c:pt idx="96">
                  <c:v>7.1844558136906396E-4</c:v>
                </c:pt>
                <c:pt idx="97">
                  <c:v>6.7354273253349747E-4</c:v>
                </c:pt>
                <c:pt idx="98">
                  <c:v>6.4859670540262713E-4</c:v>
                </c:pt>
                <c:pt idx="99">
                  <c:v>5.9870465114088658E-4</c:v>
                </c:pt>
                <c:pt idx="100">
                  <c:v>4.1909325579862061E-4</c:v>
                </c:pt>
                <c:pt idx="101">
                  <c:v>2.619332848741379E-4</c:v>
                </c:pt>
                <c:pt idx="102">
                  <c:v>0.87705921100735529</c:v>
                </c:pt>
                <c:pt idx="103">
                  <c:v>0.12294078899264477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95"/>
        <c:axId val="108626304"/>
        <c:axId val="108627840"/>
      </c:barChart>
      <c:catAx>
        <c:axId val="1086263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extTo"/>
        <c:txPr>
          <a:bodyPr rot="-5400000" vert="horz" anchor="t" anchorCtr="0"/>
          <a:lstStyle/>
          <a:p>
            <a:pPr>
              <a:defRPr sz="1000" baseline="0"/>
            </a:pPr>
            <a:endParaRPr lang="pt-PT"/>
          </a:p>
        </c:txPr>
        <c:crossAx val="108627840"/>
        <c:crosses val="autoZero"/>
        <c:auto val="1"/>
        <c:lblAlgn val="ctr"/>
        <c:lblOffset val="50"/>
        <c:noMultiLvlLbl val="0"/>
      </c:catAx>
      <c:valAx>
        <c:axId val="108627840"/>
        <c:scaling>
          <c:orientation val="minMax"/>
        </c:scaling>
        <c:delete val="0"/>
        <c:axPos val="l"/>
        <c:majorGridlines/>
        <c:numFmt formatCode="[$$-409]#.##0,00" sourceLinked="1"/>
        <c:majorTickMark val="none"/>
        <c:minorTickMark val="none"/>
        <c:tickLblPos val="nextTo"/>
        <c:crossAx val="108626304"/>
        <c:crosses val="autoZero"/>
        <c:crossBetween val="midCat"/>
      </c:valAx>
      <c:spPr>
        <a:solidFill>
          <a:schemeClr val="accent3">
            <a:lumMod val="60000"/>
            <a:lumOff val="40000"/>
          </a:schemeClr>
        </a:solidFill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85726</xdr:colOff>
      <xdr:row>0</xdr:row>
      <xdr:rowOff>61912</xdr:rowOff>
    </xdr:from>
    <xdr:to>
      <xdr:col>18</xdr:col>
      <xdr:colOff>1354274</xdr:colOff>
      <xdr:row>4</xdr:row>
      <xdr:rowOff>220237</xdr:rowOff>
    </xdr:to>
    <xdr:grpSp>
      <xdr:nvGrpSpPr>
        <xdr:cNvPr id="15" name="Grupo 14"/>
        <xdr:cNvGrpSpPr/>
      </xdr:nvGrpSpPr>
      <xdr:grpSpPr>
        <a:xfrm>
          <a:off x="6848476" y="61912"/>
          <a:ext cx="6364423" cy="1377525"/>
          <a:chOff x="6943726" y="61912"/>
          <a:chExt cx="6422631" cy="1385992"/>
        </a:xfrm>
      </xdr:grpSpPr>
      <xdr:graphicFrame macro="">
        <xdr:nvGraphicFramePr>
          <xdr:cNvPr id="6" name="Gráfico 5"/>
          <xdr:cNvGraphicFramePr/>
        </xdr:nvGraphicFramePr>
        <xdr:xfrm>
          <a:off x="6943726" y="66675"/>
          <a:ext cx="1438942" cy="13764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Gráfico 7"/>
          <xdr:cNvGraphicFramePr/>
        </xdr:nvGraphicFramePr>
        <xdr:xfrm>
          <a:off x="8485717" y="71437"/>
          <a:ext cx="1809525" cy="13764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" name="Gráfico 8"/>
          <xdr:cNvGraphicFramePr/>
        </xdr:nvGraphicFramePr>
        <xdr:xfrm>
          <a:off x="10381192" y="61912"/>
          <a:ext cx="1441058" cy="13764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Gráfico 13"/>
          <xdr:cNvGraphicFramePr/>
        </xdr:nvGraphicFramePr>
        <xdr:xfrm>
          <a:off x="11929532" y="71437"/>
          <a:ext cx="1436825" cy="13764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4234</xdr:colOff>
      <xdr:row>10</xdr:row>
      <xdr:rowOff>152400</xdr:rowOff>
    </xdr:from>
    <xdr:to>
      <xdr:col>30</xdr:col>
      <xdr:colOff>666750</xdr:colOff>
      <xdr:row>38</xdr:row>
      <xdr:rowOff>104775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</xdr:row>
      <xdr:rowOff>37277</xdr:rowOff>
    </xdr:from>
    <xdr:to>
      <xdr:col>19</xdr:col>
      <xdr:colOff>489450</xdr:colOff>
      <xdr:row>13</xdr:row>
      <xdr:rowOff>114300</xdr:rowOff>
    </xdr:to>
    <xdr:grpSp>
      <xdr:nvGrpSpPr>
        <xdr:cNvPr id="4" name="Grupo 3"/>
        <xdr:cNvGrpSpPr/>
      </xdr:nvGrpSpPr>
      <xdr:grpSpPr>
        <a:xfrm>
          <a:off x="4800600" y="494477"/>
          <a:ext cx="8309475" cy="2363023"/>
          <a:chOff x="4505325" y="494477"/>
          <a:chExt cx="8309475" cy="2363023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7" name="Job Type"/>
              <xdr:cNvGraphicFramePr/>
            </xdr:nvGraphicFramePr>
            <xdr:xfrm>
              <a:off x="8801100" y="495299"/>
              <a:ext cx="1440000" cy="1800000"/>
            </xdr:xfrm>
            <a:graphic>
              <a:graphicData uri="http://schemas.microsoft.com/office/drawing/2010/slicer">
                <sle:slicer xmlns:sle="http://schemas.microsoft.com/office/drawing/2010/slicer" name="Job Typ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801100" y="495299"/>
                <a:ext cx="1440000" cy="180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PT" sz="1100"/>
                  <a:t>Esta forma representa uma segmentação de dados. As instâncias de segmentação de dados podem ser utilizadas pelo menos no Excel 2010.
Se a forma tiver sido modificada numa versão anterior do Excel, ou se o livro tiver sido guardado em Excel 2003 ou anterior, a segmentação de dados não poderá ser utilizada.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8" name="clean Country"/>
              <xdr:cNvGraphicFramePr/>
            </xdr:nvGraphicFramePr>
            <xdr:xfrm>
              <a:off x="5609995" y="495300"/>
              <a:ext cx="1440000" cy="1800000"/>
            </xdr:xfrm>
            <a:graphic>
              <a:graphicData uri="http://schemas.microsoft.com/office/drawing/2010/slicer">
                <sle:slicer xmlns:sle="http://schemas.microsoft.com/office/drawing/2010/slicer" name="clean Country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609995" y="495300"/>
                <a:ext cx="1440000" cy="180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PT" sz="1100"/>
                  <a:t>Esta forma representa uma segmentação de dados. As instâncias de segmentação de dados podem ser utilizadas pelo menos no Excel 2010.
Se a forma tiver sido modificada numa versão anterior do Excel, ou se o livro tiver sido guardado em Excel 2003 ou anterior, a segmentação de dados não poderá ser utilizada.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9" name="Continente"/>
              <xdr:cNvGraphicFramePr/>
            </xdr:nvGraphicFramePr>
            <xdr:xfrm>
              <a:off x="4505325" y="495300"/>
              <a:ext cx="1080000" cy="1800000"/>
            </xdr:xfrm>
            <a:graphic>
              <a:graphicData uri="http://schemas.microsoft.com/office/drawing/2010/slicer">
                <sle:slicer xmlns:sle="http://schemas.microsoft.com/office/drawing/2010/slicer" name="Continent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505325" y="495300"/>
                <a:ext cx="1080000" cy="180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PT" sz="1100"/>
                  <a:t>Esta forma representa uma segmentação de dados. As instâncias de segmentação de dados podem ser utilizadas pelo menos no Excel 2010.
Se a forma tiver sido modificada numa versão anterior do Excel, ou se o livro tiver sido guardado em Excel 2003 ou anterior, a segmentação de dados não poderá ser utilizada.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0" name="Hours"/>
              <xdr:cNvGraphicFramePr/>
            </xdr:nvGraphicFramePr>
            <xdr:xfrm>
              <a:off x="10267950" y="494477"/>
              <a:ext cx="1440000" cy="1800000"/>
            </xdr:xfrm>
            <a:graphic>
              <a:graphicData uri="http://schemas.microsoft.com/office/drawing/2010/slicer">
                <sle:slicer xmlns:sle="http://schemas.microsoft.com/office/drawing/2010/slicer" name="Hour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267950" y="494477"/>
                <a:ext cx="1440000" cy="180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PT" sz="1100"/>
                  <a:t>Esta forma representa uma segmentação de dados. As instâncias de segmentação de dados podem ser utilizadas pelo menos no Excel 2010.
Se a forma tiver sido modificada numa versão anterior do Excel, ou se o livro tiver sido guardado em Excel 2003 ou anterior, a segmentação de dados não poderá ser utilizada.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5" name="(Years)"/>
              <xdr:cNvGraphicFramePr/>
            </xdr:nvGraphicFramePr>
            <xdr:xfrm>
              <a:off x="11734800" y="495301"/>
              <a:ext cx="1080000" cy="1800000"/>
            </xdr:xfrm>
            <a:graphic>
              <a:graphicData uri="http://schemas.microsoft.com/office/drawing/2010/slicer">
                <sle:slicer xmlns:sle="http://schemas.microsoft.com/office/drawing/2010/slicer" name="(Years)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734800" y="495301"/>
                <a:ext cx="1080000" cy="180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PT" sz="1100"/>
                  <a:t>Esta forma representa uma segmentação de dados. As instâncias de segmentação de dados podem ser utilizadas pelo menos no Excel 2010.
Se a forma tiver sido modificada numa versão anterior do Excel, ou se o livro tiver sido guardado em Excel 2003 ou anterior, a segmentação de dados não poderá ser utilizada.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0" name="(Sal USD')"/>
              <xdr:cNvGraphicFramePr/>
            </xdr:nvGraphicFramePr>
            <xdr:xfrm>
              <a:off x="7077075" y="495300"/>
              <a:ext cx="1692000" cy="1440000"/>
            </xdr:xfrm>
            <a:graphic>
              <a:graphicData uri="http://schemas.microsoft.com/office/drawing/2010/slicer">
                <sle:slicer xmlns:sle="http://schemas.microsoft.com/office/drawing/2010/slicer" name="(Sal USD')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077075" y="495300"/>
                <a:ext cx="1692000" cy="144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PT" sz="1100"/>
                  <a:t>Esta forma representa uma segmentação de dados. As instâncias de segmentação de dados podem ser utilizadas pelo menos no Excel 2010.
Se a forma tiver sido modificada numa versão anterior do Excel, ou se o livro tiver sido guardado em Excel 2003 ou anterior, a segmentação de dados não poderá ser utilizada.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" name="&lt;/&gt;  Média"/>
              <xdr:cNvGraphicFramePr/>
            </xdr:nvGraphicFramePr>
            <xdr:xfrm>
              <a:off x="7077075" y="1943100"/>
              <a:ext cx="1692000" cy="914400"/>
            </xdr:xfrm>
            <a:graphic>
              <a:graphicData uri="http://schemas.microsoft.com/office/drawing/2010/slicer">
                <sle:slicer xmlns:sle="http://schemas.microsoft.com/office/drawing/2010/slicer" name="&lt;/&gt;  Médi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077075" y="1943100"/>
                <a:ext cx="1692000" cy="9144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PT" sz="1100"/>
                  <a:t>Esta forma representa uma segmentação de dados. As instâncias de segmentação de dados podem ser utilizadas pelo menos no Excel 2010.
Se a forma tiver sido modificada numa versão anterior do Excel, ou se o livro tiver sido guardado em Excel 2003 ou anterior, a segmentação de dados não poderá ser utilizada.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lary-data-for-contest%20-%20Cesarino%20-%20C&#243;pi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esarino" refreshedDate="41095.492725115742" createdVersion="4" refreshedVersion="4" minRefreshableVersion="3" recordCount="1881">
  <cacheSource type="worksheet">
    <worksheetSource ref="B7:Q1888" sheet="Data" r:id="rId2"/>
  </cacheSource>
  <cacheFields count="16">
    <cacheField name="ID" numFmtId="0">
      <sharedItems/>
    </cacheField>
    <cacheField name="Timestamp" numFmtId="164">
      <sharedItems containsSemiMixedTypes="0" containsNonDate="0" containsDate="1" containsString="0" minDate="2012-05-25T03:11:32" maxDate="2012-06-21T04:46:24"/>
    </cacheField>
    <cacheField name="Your Salary" numFmtId="0">
      <sharedItems containsMixedTypes="1" containsNumber="1" minValue="1.8" maxValue="10500000"/>
    </cacheField>
    <cacheField name="clean Salary (in local currency)" numFmtId="0">
      <sharedItems containsSemiMixedTypes="0" containsString="0" containsNumber="1" containsInteger="1" minValue="2400" maxValue="48000000"/>
    </cacheField>
    <cacheField name="Moeda" numFmtId="0">
      <sharedItems count="36">
        <s v="USD"/>
        <s v="GBP"/>
        <s v="EUR"/>
        <s v="CAD"/>
        <s v="AUD"/>
        <s v="INR"/>
        <s v="BRL"/>
        <s v="CHF"/>
        <s v="NZD"/>
        <s v="ZAR"/>
        <s v="DKK"/>
        <s v="SAR"/>
        <s v="SGD"/>
        <s v="SEK"/>
        <s v="NOK"/>
        <s v="AED"/>
        <s v="KENYA"/>
        <s v="JPY"/>
        <s v="MYR"/>
        <s v="COSTARICAN"/>
        <s v="PKR"/>
        <s v="EGYPT"/>
        <s v="RON"/>
        <s v="PLN"/>
        <s v="BDT"/>
        <s v="PHP"/>
        <s v="DOP"/>
        <s v="CNY"/>
        <s v="MAD"/>
        <s v="NAIRA"/>
        <s v="MXN"/>
        <s v="MUR"/>
        <s v="MONGOLIAN"/>
        <s v="IDR"/>
        <s v="ETB"/>
        <s v="LKR"/>
      </sharedItems>
    </cacheField>
    <cacheField name="Salario USD" numFmtId="4">
      <sharedItems containsSemiMixedTypes="0" containsString="0" containsNumber="1" minValue="1783.166904422254" maxValue="1229201.9037879086" count="695">
        <n v="400000"/>
        <n v="300000"/>
        <n v="299473.87169278396"/>
        <n v="260000"/>
        <n v="254079.88779832155"/>
        <n v="250000"/>
        <n v="245840.3807575817"/>
        <n v="231119.74856804207"/>
        <n v="228671.89901848941"/>
        <n v="225000"/>
        <n v="220700"/>
        <n v="220664.95808941979"/>
        <n v="214000"/>
        <n v="203981.93128052715"/>
        <n v="200000"/>
        <n v="194000"/>
        <n v="192000"/>
        <n v="188000"/>
        <n v="186983.12521814698"/>
        <n v="184207.91865378313"/>
        <n v="177600"/>
        <n v="176585.52201983347"/>
        <n v="173384.64158844808"/>
        <n v="170000"/>
        <n v="169000"/>
        <n v="168285.09330643489"/>
        <n v="160271.25018698312"/>
        <n v="160000"/>
        <n v="159105.90639881117"/>
        <n v="158085.99674240855"/>
        <n v="157617.8272067284"/>
        <n v="157337.8436848523"/>
        <n v="155000"/>
        <n v="152986.44846039536"/>
        <n v="150000"/>
        <n v="149907.13380100971"/>
        <n v="148284.35006969364"/>
        <n v="148102.22862117883"/>
        <n v="147886.90017838217"/>
        <n v="145000"/>
        <n v="143565.85684888897"/>
        <n v="140000"/>
        <n v="138000"/>
        <n v="137500"/>
        <n v="136000"/>
        <n v="135000"/>
        <n v="132588.25533234264"/>
        <n v="131770.4440860638"/>
        <n v="131675.52225194403"/>
        <n v="130000"/>
        <n v="128000"/>
        <n v="127500"/>
        <n v="127488.70705032947"/>
        <n v="127039.94389916077"/>
        <n v="126094.26176538273"/>
        <n v="125000"/>
        <n v="124518.08349331544"/>
        <n v="122941.90522124816"/>
        <n v="122920.19037879085"/>
        <n v="122389.15876831629"/>
        <n v="120000"/>
        <n v="118213.37040504631"/>
        <n v="118000"/>
        <n v="116637.19213297902"/>
        <n v="115061.01386091174"/>
        <n v="115000"/>
        <n v="114335.9495092447"/>
        <n v="114000"/>
        <n v="112190.06220428993"/>
        <n v="112000"/>
        <n v="111680"/>
        <n v="111000"/>
        <n v="110332.47904470989"/>
        <n v="110000"/>
        <n v="109729.60187662003"/>
        <n v="109130.33323508203"/>
        <n v="109000"/>
        <n v="108169.76753333595"/>
        <n v="108160"/>
        <n v="108110.42357867939"/>
        <n v="108000"/>
        <n v="107000"/>
        <n v="106815.148267971"/>
        <n v="106000"/>
        <n v="105219.68296424497"/>
        <n v="105000"/>
        <n v="104172.75399731184"/>
        <n v="104030.78495306884"/>
        <n v="104027.76595644075"/>
        <n v="104000"/>
        <n v="103000"/>
        <n v="102542.54233725216"/>
        <n v="102451.58768437347"/>
        <n v="102000"/>
        <n v="101990.96564026357"/>
        <n v="101206.40684944032"/>
        <n v="100800"/>
        <n v="100614.72928405051"/>
        <n v="100000"/>
        <n v="99299.231140238902"/>
        <n v="99147"/>
        <n v="99000"/>
        <n v="98336.152303032693"/>
        <n v="98000"/>
        <n v="97000"/>
        <n v="96891.417358250401"/>
        <n v="96230"/>
        <n v="96000"/>
        <n v="95871.50770184776"/>
        <n v="95856"/>
        <n v="95279.957924370581"/>
        <n v="95000"/>
        <n v="94570.696324037053"/>
        <n v="93831.688389042494"/>
        <n v="92994.518051969761"/>
        <n v="92500"/>
        <n v="92000"/>
        <n v="91791.869076237213"/>
        <n v="91468.759607395754"/>
        <n v="91418.339779902482"/>
        <n v="91000"/>
        <n v="90469.260118790073"/>
        <n v="90198.36016840415"/>
        <n v="90000"/>
        <n v="89944.280280605832"/>
        <n v="89000"/>
        <n v="88927.960729412545"/>
        <n v="88502.537072729421"/>
        <n v="88000"/>
        <n v="87734.690296543267"/>
        <n v="87712.230450626681"/>
        <n v="87456"/>
        <n v="87000"/>
        <n v="86692.320794224041"/>
        <n v="86689.804963700633"/>
        <n v="86093.301341305123"/>
        <n v="86000"/>
        <n v="85672.4111378214"/>
        <n v="85552.452503638444"/>
        <n v="85333.333333333328"/>
        <n v="85087"/>
        <n v="85000"/>
        <n v="84000"/>
        <n v="83846.362973446114"/>
        <n v="83033.071372504521"/>
        <n v="83000"/>
        <n v="82888.5550559455"/>
        <n v="82575.963534454509"/>
        <n v="82300"/>
        <n v="82000"/>
        <n v="81600"/>
        <n v="81592.772512210868"/>
        <n v="81000"/>
        <n v="80442"/>
        <n v="80289.244544269619"/>
        <n v="80135.625093491559"/>
        <n v="80000"/>
        <n v="79552.953199405587"/>
        <n v="79000"/>
        <n v="78808.913603364199"/>
        <n v="78764.765217479682"/>
        <n v="78668.921842426149"/>
        <n v="78533.043543002947"/>
        <n v="78000"/>
        <n v="77819.106783521114"/>
        <n v="77500"/>
        <n v="77000"/>
        <n v="76906.906752939132"/>
        <n v="76702.198796365497"/>
        <n v="76600"/>
        <n v="76223.981237173866"/>
        <n v="76223.966339496474"/>
        <n v="76000"/>
        <n v="75770.868892469181"/>
        <n v="75656.557059229643"/>
        <n v="75473.31457379504"/>
        <n v="75010"/>
        <n v="75000"/>
        <n v="74461"/>
        <n v="74300"/>
        <n v="74000"/>
        <n v="73752.11422727452"/>
        <n v="73500"/>
        <n v="73000"/>
        <n v="72768.752704244194"/>
        <n v="72600"/>
        <n v="72571.80269935554"/>
        <n v="72500"/>
        <n v="72412.768022521646"/>
        <n v="72000"/>
        <n v="71500"/>
        <n v="71393.675948184507"/>
        <n v="71243.257897441246"/>
        <n v="71231.666749770273"/>
        <n v="71000"/>
        <n v="70970"/>
        <n v="70928.022243027779"/>
        <n v="70802.029658183528"/>
        <n v="70000"/>
        <n v="69960"/>
        <n v="69871.969144538423"/>
        <n v="69353.856635379227"/>
        <n v="69213.140283018583"/>
        <n v="69000"/>
        <n v="68954.520184280962"/>
        <n v="68835.306612122877"/>
        <n v="68000"/>
        <n v="67794.987956419791"/>
        <n v="67775.665698893223"/>
        <n v="67700.452577525488"/>
        <n v="67360.264327577388"/>
        <n v="67000"/>
        <n v="66500"/>
        <n v="66294.12766617132"/>
        <n v="66199.48742682593"/>
        <n v="66000"/>
        <n v="65889.291743537498"/>
        <n v="65616.131023916547"/>
        <n v="65250"/>
        <n v="65000"/>
        <n v="64901.860520001574"/>
        <n v="64500"/>
        <n v="64300"/>
        <n v="64254.308353366054"/>
        <n v="64000"/>
        <n v="63918.498996971248"/>
        <n v="63835.220018725006"/>
        <n v="63807.047488395103"/>
        <n v="63586"/>
        <n v="63519.971949580387"/>
        <n v="63234.398696963413"/>
        <n v="63047.130882691366"/>
        <n v="63000"/>
        <n v="62564.631571458704"/>
        <n v="62500"/>
        <n v="62400"/>
        <n v="62249.572510588783"/>
        <n v="62000"/>
        <n v="61614.372791092981"/>
        <n v="61194.579384158147"/>
        <n v="61000"/>
        <n v="60968.414427880263"/>
        <n v="60800"/>
        <n v="60000"/>
        <n v="59894.774338556796"/>
        <n v="59819.107020370408"/>
        <n v="59106.685202523156"/>
        <n v="59001.691381819612"/>
        <n v="59000"/>
        <n v="58799.349940520107"/>
        <n v="58460.842544152933"/>
        <n v="58318.59606648951"/>
        <n v="58000"/>
        <n v="57875.729234188344"/>
        <n v="57726.886552389187"/>
        <n v="57678"/>
        <n v="57600"/>
        <n v="57530.506930455871"/>
        <n v="57500"/>
        <n v="57400"/>
        <n v="57167.974754622352"/>
        <n v="57000"/>
        <n v="56742.417794422225"/>
        <n v="56628.754645950656"/>
        <n v="56600"/>
        <n v="56400"/>
        <n v="56160"/>
        <n v="56095.031102144967"/>
        <n v="56000"/>
        <n v="55954.328658388586"/>
        <n v="55500"/>
        <n v="55262.375596134938"/>
        <n v="55166.239522354947"/>
        <n v="55068.245289698301"/>
        <n v="55000"/>
        <n v="54627.175876639136"/>
        <n v="54084.883766667976"/>
        <n v="54000"/>
        <n v="53590.061250287661"/>
        <n v="53423.750062327701"/>
        <n v="53356.776437647524"/>
        <n v="53035.30213293706"/>
        <n v="53000"/>
        <n v="52801.972114254015"/>
        <n v="52500"/>
        <n v="52118.160720607324"/>
        <n v="52086.37699865592"/>
        <n v="52013.882978220376"/>
        <n v="52000"/>
        <n v="51613"/>
        <n v="51497.005988023957"/>
        <n v="51134.799197576998"/>
        <n v="51000"/>
        <n v="50995.482820131787"/>
        <n v="50846"/>
        <n v="50831.74927416991"/>
        <n v="50815.977559664309"/>
        <n v="50700"/>
        <n v="50694.322109187968"/>
        <n v="50437.70470615309"/>
        <n v="50307.817784067665"/>
        <n v="50064.150455673145"/>
        <n v="50000"/>
        <n v="49975.573163729154"/>
        <n v="49500"/>
        <n v="49443.946165553374"/>
        <n v="49200"/>
        <n v="49168.076151516347"/>
        <n v="49153.119414418252"/>
        <n v="49000"/>
        <n v="48955.663507326513"/>
        <n v="48861.526434085805"/>
        <n v="48500"/>
        <n v="48275.178681681093"/>
        <n v="48073.437298052166"/>
        <n v="48000"/>
        <n v="47700"/>
        <n v="47500"/>
        <n v="47285.348162018527"/>
        <n v="47004.779242689488"/>
        <n v="47000"/>
        <n v="46584"/>
        <n v="46359"/>
        <n v="46325"/>
        <n v="46300.583387350678"/>
        <n v="46000"/>
        <n v="45880"/>
        <n v="45734.379803697877"/>
        <n v="45709.169889951241"/>
        <n v="45616"/>
        <n v="45393.934235537781"/>
        <n v="45234.630059395036"/>
        <n v="45000"/>
        <n v="44921.080753917595"/>
        <n v="44654.095718350931"/>
        <n v="44519.791718606422"/>
        <n v="44463.980364706273"/>
        <n v="44391.484854502989"/>
        <n v="44383.603963142654"/>
        <n v="44251.268536364711"/>
        <n v="44200"/>
        <n v="44132.991617883956"/>
        <n v="44000"/>
        <n v="43867.345148271634"/>
        <n v="43856.11522531334"/>
        <n v="43828.780645210471"/>
        <n v="43600"/>
        <n v="43200"/>
        <n v="43000"/>
        <n v="42739.000049862167"/>
        <n v="42558.381206218859"/>
        <n v="42556.81334581667"/>
        <n v="42307"/>
        <n v="42140"/>
        <n v="42000"/>
        <n v="41932"/>
        <n v="41923.181486723057"/>
        <n v="41768.724209783031"/>
        <n v="41731"/>
        <n v="41712.231189497601"/>
        <n v="41600"/>
        <n v="41406"/>
        <n v="41301.183967273726"/>
        <n v="41160.941823328096"/>
        <n v="41000"/>
        <n v="40980.635073749385"/>
        <n v="40958.208381117904"/>
        <n v="40700"/>
        <n v="40586.590505732565"/>
        <n v="40414"/>
        <n v="40067.812546745779"/>
        <n v="40000"/>
        <n v="39879.404680246938"/>
        <n v="39404.456801682099"/>
        <n v="39355.495879248076"/>
        <n v="39334.460921213074"/>
        <n v="39000"/>
        <n v="38666"/>
        <n v="38111.983169748237"/>
        <n v="38000"/>
        <n v="37900"/>
        <n v="37828.278529614821"/>
        <n v="37612.869087708088"/>
        <n v="37500"/>
        <n v="37440"/>
        <n v="37000"/>
        <n v="36500"/>
        <n v="36400"/>
        <n v="36252.100257547536"/>
        <n v="36206.384011260823"/>
        <n v="36000"/>
        <n v="35571.184291765021"/>
        <n v="35500"/>
        <n v="35401.014829091764"/>
        <n v="35148.775467100437"/>
        <n v="35063.024516168378"/>
        <n v="35000"/>
        <n v="34675.92198548025"/>
        <n v="34417.653306061438"/>
        <n v="34357.533974522659"/>
        <n v="34191.200039889729"/>
        <n v="34000"/>
        <n v="33900"/>
        <n v="33887.832849446611"/>
        <n v="33600"/>
        <n v="33500"/>
        <n v="33420"/>
        <n v="33250"/>
        <n v="33099.743713412965"/>
        <n v="33000"/>
        <n v="32884"/>
        <n v="32666.305522511171"/>
        <n v="32311.654577379326"/>
        <n v="32187.34988380854"/>
        <n v="32054.250037396621"/>
        <n v="32000"/>
        <n v="31523.565441345683"/>
        <n v="31330"/>
        <n v="31250"/>
        <n v="31200"/>
        <n v="31000"/>
        <n v="30500"/>
        <n v="30489.586535798586"/>
        <n v="30273.458368652366"/>
        <n v="30232"/>
        <n v="30000"/>
        <n v="29261.227167098674"/>
        <n v="29159.298033244755"/>
        <n v="29000"/>
        <n v="28995"/>
        <n v="28492.66669990811"/>
        <n v="28371.208897211112"/>
        <n v="28353.650809742252"/>
        <n v="28310.79811950968"/>
        <n v="28109.627547434993"/>
        <n v="28000"/>
        <n v="27840"/>
        <n v="27600"/>
        <n v="27500"/>
        <n v="27221.92126875931"/>
        <n v="27000"/>
        <n v="26795.030625143831"/>
        <n v="26711.875031163851"/>
        <n v="26691.183012544854"/>
        <n v="26678.388218823762"/>
        <n v="26400"/>
        <n v="26043.18849932796"/>
        <n v="26000"/>
        <n v="25849.323661903458"/>
        <n v="25560"/>
        <n v="25407.988779832154"/>
        <n v="25000"/>
        <n v="24931.083362419595"/>
        <n v="24864"/>
        <n v="24588.381044249632"/>
        <n v="24391.669228638868"/>
        <n v="24000"/>
        <n v="23642.674081009263"/>
        <n v="23150.291693675339"/>
        <n v="23000"/>
        <n v="22880"/>
        <n v="22867.189901848938"/>
        <n v="22438.012440857987"/>
        <n v="22000"/>
        <n v="21903.737525554359"/>
        <n v="21500"/>
        <n v="21369.500024931083"/>
        <n v="21342.710575059013"/>
        <n v="21228.177433598263"/>
        <n v="21000"/>
        <n v="20640"/>
        <n v="20571"/>
        <n v="20514.720023933838"/>
        <n v="20479.104190558952"/>
        <n v="20400"/>
        <n v="20326.391023865726"/>
        <n v="20122.945856810104"/>
        <n v="20000"/>
        <n v="19831.432821021317"/>
        <n v="19818.231248269083"/>
        <n v="19588.708356186824"/>
        <n v="19200"/>
        <n v="19068"/>
        <n v="19055.991584874118"/>
        <n v="19008.034062397041"/>
        <n v="19000"/>
        <n v="18987"/>
        <n v="18698.312521814696"/>
        <n v="18499.860539512854"/>
        <n v="18060"/>
        <n v="18018.883790212141"/>
        <n v="18000"/>
        <n v="17807.916687442568"/>
        <n v="17728"/>
        <n v="17598.017290051986"/>
        <n v="17067.637625607145"/>
        <n v="16917.52085307044"/>
        <n v="16800"/>
        <n v="16350"/>
        <n v="16337.518501630093"/>
        <n v="16110"/>
        <n v="16027.125018698311"/>
        <n v="16000"/>
        <n v="15840"/>
        <n v="15761.782720672842"/>
        <n v="15600"/>
        <n v="15500"/>
        <n v="15404.364569961488"/>
        <n v="15244.793267899293"/>
        <n v="15206.427249917633"/>
        <n v="15190.15293438851"/>
        <n v="15136.729184326183"/>
        <n v="15092.18020692008"/>
        <n v="15000"/>
        <n v="14960"/>
        <n v="14630.613583549337"/>
        <n v="14500"/>
        <n v="14400"/>
        <n v="14246.333349954055"/>
        <n v="14000"/>
        <n v="13801.135432767991"/>
        <n v="13800"/>
        <n v="13745.704467353951"/>
        <n v="13636"/>
        <n v="13603.016099449767"/>
        <n v="13500"/>
        <n v="13355.937515581925"/>
        <n v="13338.129598894484"/>
        <n v="13100"/>
        <n v="13000"/>
        <n v="12821.700014958649"/>
        <n v="12608.005014709339"/>
        <n v="12500"/>
        <n v="12465.541681209797"/>
        <n v="12326.656394453004"/>
        <n v="12227.430201752599"/>
        <n v="12192.177986291113"/>
        <n v="12109.383347460946"/>
        <n v="12000"/>
        <n v="11800"/>
        <n v="11753.225013712095"/>
        <n v="11575.14584683767"/>
        <n v="11539.530013462785"/>
        <n v="11518.711713336908"/>
        <n v="11404.820437438224"/>
        <n v="11400"/>
        <n v="11397.066679963244"/>
        <n v="11325.835013213473"/>
        <n v="11040.908346214392"/>
        <n v="11000"/>
        <n v="10956.982885192734"/>
        <n v="10898.445012714852"/>
        <n v="10809.503829551191"/>
        <n v="10800"/>
        <n v="10684.750012465542"/>
        <n v="10239.552095279476"/>
        <n v="10200"/>
        <n v="10150.512511842264"/>
        <n v="10000"/>
        <n v="9972.4333449678379"/>
        <n v="9956.1219482708348"/>
        <n v="9794.354178093412"/>
        <n v="9705.3145946561999"/>
        <n v="9616.275011218986"/>
        <n v="9600"/>
        <n v="9545.0433444692171"/>
        <n v="9509.8988293070688"/>
        <n v="9490.1984044603923"/>
        <n v="9438.1958443445619"/>
        <n v="9376.2513877177607"/>
        <n v="9188.8850107203652"/>
        <n v="9171.0323574730355"/>
        <n v="9146.5655463031271"/>
        <n v="9000"/>
        <n v="8975.1900104710548"/>
        <n v="8903.9583437212841"/>
        <n v="8738"/>
        <n v="8725"/>
        <n v="8700"/>
        <n v="8654.6475100970874"/>
        <n v="8600"/>
        <n v="8547.8000099724322"/>
        <n v="8500"/>
        <n v="8476.5683432226633"/>
        <n v="8400"/>
        <n v="8369.7208430980063"/>
        <n v="8013.5625093491553"/>
        <n v="8000"/>
        <n v="7960"/>
        <n v="7799.8675090998449"/>
        <n v="7693.0200089751897"/>
        <n v="7600"/>
        <n v="7568.3645921630914"/>
        <n v="7500"/>
        <n v="7497.1329254133216"/>
        <n v="7479.3250087258784"/>
        <n v="7301.2458418514525"/>
        <n v="7265.630008476568"/>
        <n v="7265"/>
        <n v="7261.724659606657"/>
        <n v="7200"/>
        <n v="7123.1666749770275"/>
        <n v="7000"/>
        <n v="6945.0875081026015"/>
        <n v="6767.0083412281756"/>
        <n v="6720"/>
        <n v="6713.584591165848"/>
        <n v="6677.9687577909626"/>
        <n v="6629"/>
        <n v="6600"/>
        <n v="6588.9291743537506"/>
        <n v="6545"/>
        <n v="6499.8895909165376"/>
        <n v="6410.8500074793246"/>
        <n v="6368.453230079479"/>
        <n v="6232.7708406048987"/>
        <n v="6054.6916737304728"/>
        <n v="6000"/>
        <n v="5983.4600069807029"/>
        <n v="5846"/>
        <n v="5800"/>
        <n v="5787.5729234188348"/>
        <n v="5698.5333399816218"/>
        <n v="5689.2125418690484"/>
        <n v="5591.6858398569666"/>
        <n v="5400"/>
        <n v="5342.3750062327708"/>
        <n v="5320"/>
        <n v="5300"/>
        <n v="5250"/>
        <n v="5120.2912876821438"/>
        <n v="5100"/>
        <n v="5082.6943786459069"/>
        <n v="5022"/>
        <n v="5000"/>
        <n v="4986.216672483919"/>
        <n v="4957.7240057840108"/>
        <n v="4950.6008391090336"/>
        <n v="4914.9850057341491"/>
        <n v="4897.177089046706"/>
        <n v="4840.0244548604041"/>
        <n v="4808.137505609493"/>
        <n v="4800"/>
        <n v="4630.058338735068"/>
        <n v="4594.4425053601826"/>
        <n v="4545"/>
        <n v="4500"/>
        <n v="4487.5950052355274"/>
        <n v="4457.9172610556352"/>
        <n v="4451.9791718606421"/>
        <n v="4400"/>
        <n v="4356"/>
        <n v="4320"/>
        <n v="4314.929445034084"/>
        <n v="4285"/>
        <n v="4273.9000049862161"/>
        <n v="4200"/>
        <n v="4149.2445881741187"/>
        <n v="4095.8208381117906"/>
        <n v="4019"/>
        <n v="4006.7812546745777"/>
        <n v="4000"/>
        <n v="3982.448779308334"/>
        <n v="3917.7416712373652"/>
        <n v="3800"/>
        <n v="3739.6625043629392"/>
        <n v="3650.6229209257262"/>
        <n v="3632.815004238284"/>
        <n v="3600"/>
        <n v="3561.5833374885137"/>
        <n v="3500"/>
        <n v="3480"/>
        <n v="3419.1200039889732"/>
        <n v="3360"/>
        <n v="3205.4250037396623"/>
        <n v="3200"/>
        <n v="3184.2266150397395"/>
        <n v="3027.3458368652364"/>
        <n v="3000"/>
        <n v="2953.8461538461538"/>
        <n v="2938.3062534280239"/>
        <n v="2849.2666699908109"/>
        <n v="2675.675098121621"/>
        <n v="2671.1875031163854"/>
        <n v="2564.3400029917298"/>
        <n v="2493.1083362419595"/>
        <n v="2400"/>
        <n v="2225.989585930321"/>
        <n v="2165.2740982270229"/>
        <n v="2136.9500024931081"/>
        <n v="2122.8177433598262"/>
        <n v="1910.5359690238436"/>
        <n v="1805.7739622442759"/>
        <n v="1783.166904422254"/>
        <n v="1229201.9037879086" u="1"/>
      </sharedItems>
    </cacheField>
    <cacheField name="Your Job Title" numFmtId="0">
      <sharedItems/>
    </cacheField>
    <cacheField name="Job Type" numFmtId="0">
      <sharedItems count="10">
        <s v="Manager"/>
        <s v="Specialist"/>
        <s v="CXO or Top Mgmt."/>
        <s v="Reporting"/>
        <s v="Consultant"/>
        <s v="Analyst"/>
        <s v="Engineer"/>
        <s v="Controller"/>
        <s v="Accountant"/>
        <s v="Misc."/>
      </sharedItems>
    </cacheField>
    <cacheField name="Where do you work" numFmtId="0">
      <sharedItems/>
    </cacheField>
    <cacheField name="clean Country" numFmtId="0">
      <sharedItems count="103">
        <s v="USA"/>
        <s v="UK"/>
        <s v="Netherlands"/>
        <s v="Canada"/>
        <s v="Europe"/>
        <s v="Brazil"/>
        <s v="Australia"/>
        <s v="India"/>
        <s v="Germany"/>
        <s v="Lesotho"/>
        <s v="Israel"/>
        <s v="Switzerland"/>
        <s v="New Zealand"/>
        <s v="Thailand"/>
        <s v="South Africa"/>
        <s v="Spain"/>
        <s v="Norway"/>
        <s v="Singapore"/>
        <s v="CEE"/>
        <s v="Japan"/>
        <s v="Denmark"/>
        <s v="Oman"/>
        <s v="Mexico"/>
        <s v="Russia"/>
        <s v="Sweden"/>
        <s v="UAE"/>
        <s v="Uganda"/>
        <s v="Indonesia"/>
        <s v="Poland"/>
        <s v="Central America"/>
        <s v="Croatia"/>
        <s v="Finland"/>
        <s v="Ireland"/>
        <s v="Philippines"/>
        <s v="Saudi Arabia"/>
        <s v="Sri Lanka"/>
        <s v="France"/>
        <s v="Bermuda"/>
        <s v="Somalia"/>
        <s v="italy"/>
        <s v="Panama"/>
        <s v="Portugal"/>
        <s v="Qatar"/>
        <s v="Turkey"/>
        <s v="Dubai"/>
        <s v="Kenya"/>
        <s v="Austria"/>
        <s v="Kuwait"/>
        <s v="Belgium"/>
        <s v="Pakistan"/>
        <s v="Greece"/>
        <s v="Iceland"/>
        <s v="Hungary"/>
        <s v="Zimbabwe"/>
        <s v="Azerbaijan"/>
        <s v="Czech Republic"/>
        <s v="Malaysia"/>
        <s v="Uruguay"/>
        <s v="iran"/>
        <s v="Romania"/>
        <s v="Costa Rica"/>
        <s v="Libya"/>
        <s v="Argentina"/>
        <s v="Colombia"/>
        <s v="Mozambique"/>
        <s v="Arabian Gulf"/>
        <s v="Albania"/>
        <s v="Myanmar"/>
        <s v="Hong Kong"/>
        <s v="Paraguay"/>
        <s v="Zambia"/>
        <s v="Egypt"/>
        <s v="Slovenia"/>
        <s v="china"/>
        <s v="Nigeria"/>
        <s v="Ghana"/>
        <s v="Bangladesh"/>
        <s v="Peru"/>
        <s v="Kuwait "/>
        <s v="Republica Dominicana"/>
        <s v="Lithuania"/>
        <s v="Ukraine"/>
        <s v="Bulgaria"/>
        <s v="Morocco"/>
        <s v="Montenegro"/>
        <s v="Slovakia"/>
        <s v="Asia"/>
        <s v="Estonia"/>
        <s v="Tunisia"/>
        <s v="Vietnam"/>
        <s v="Bolivia"/>
        <s v="Mauritius"/>
        <s v="Baltic"/>
        <s v="Mongolia"/>
        <s v="Dominican Republic"/>
        <s v="Armenia"/>
        <s v="Guyana"/>
        <s v="Republic of Georgia"/>
        <s v="Aruba"/>
        <s v="Bhutan"/>
        <s v="Latin America"/>
        <s v="Cambodia"/>
        <s v="Ethiopia"/>
      </sharedItems>
    </cacheField>
    <cacheField name="Continente" numFmtId="0">
      <sharedItems count="5">
        <s v="America"/>
        <s v="Europa"/>
        <s v="Oceania"/>
        <s v="Asia"/>
        <s v="Africa"/>
      </sharedItems>
    </cacheField>
    <cacheField name="Hours" numFmtId="0">
      <sharedItems count="5">
        <s v="1 or 2 hours a day"/>
        <s v="All the 8 hours baby, all the 8!"/>
        <s v="2 to 3 hours per day"/>
        <s v="4 to 6 hours a day"/>
        <s v="Excel ?!? What Excel?"/>
      </sharedItems>
    </cacheField>
    <cacheField name="Years" numFmtId="0">
      <sharedItems containsSemiMixedTypes="0" containsString="0" containsNumber="1" minValue="0.1" maxValue="40" count="56">
        <n v="6.1"/>
        <n v="30"/>
        <n v="10"/>
        <n v="20"/>
        <n v="32"/>
        <n v="15"/>
        <n v="27"/>
        <n v="6"/>
        <n v="25"/>
        <n v="8"/>
        <n v="18"/>
        <n v="17"/>
        <n v="5"/>
        <n v="12"/>
        <n v="14"/>
        <n v="5.5"/>
        <n v="22"/>
        <n v="7"/>
        <n v="3"/>
        <n v="2"/>
        <n v="40"/>
        <n v="35"/>
        <n v="16"/>
        <n v="29"/>
        <n v="1"/>
        <n v="4"/>
        <n v="11"/>
        <n v="2.5"/>
        <n v="13"/>
        <n v="9"/>
        <n v="21"/>
        <n v="1.5"/>
        <n v="23"/>
        <n v="34"/>
        <n v="26"/>
        <n v="0.5"/>
        <n v="3.5"/>
        <n v="4.5"/>
        <n v="5.6"/>
        <n v="1.1000000000000001"/>
        <n v="33"/>
        <n v="4.5999999999999996"/>
        <n v="6.5"/>
        <n v="8.5"/>
        <n v="0.3"/>
        <n v="28"/>
        <n v="36"/>
        <n v="2.4"/>
        <n v="7.9"/>
        <n v="0.6"/>
        <n v="0.8"/>
        <n v="7.3"/>
        <n v="6.4"/>
        <n v="0.1"/>
        <n v="1.6"/>
        <n v="19"/>
      </sharedItems>
    </cacheField>
    <cacheField name="(Years)" numFmtId="0">
      <sharedItems count="5">
        <s v="(05 - 10)"/>
        <s v="(21 - 99)"/>
        <s v="(10 - 15)"/>
        <s v="(16 - 20)"/>
        <s v="(00 - 05)"/>
      </sharedItems>
    </cacheField>
    <cacheField name="(Sal USD')" numFmtId="0">
      <sharedItems count="6">
        <s v="F (200000 - 999999)"/>
        <s v="E (100000 - 199999)"/>
        <s v="D (50000 - 99999)"/>
        <s v="C (24000 - 49999)"/>
        <s v="B (12000 - 23999)"/>
        <s v="A (00000 - 11999)"/>
      </sharedItems>
    </cacheField>
    <cacheField name="Top -/+ Média" numFmtId="0">
      <sharedItems count="2">
        <s v="+ Média"/>
        <s v="- Médi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1">
  <r>
    <s v="ID0211"/>
    <d v="2012-05-26T00:54:28"/>
    <n v="400000"/>
    <n v="400000"/>
    <x v="0"/>
    <x v="0"/>
    <s v="program manager"/>
    <x v="0"/>
    <s v="USA"/>
    <x v="0"/>
    <x v="0"/>
    <x v="0"/>
    <x v="0"/>
    <x v="0"/>
    <x v="0"/>
    <x v="0"/>
  </r>
  <r>
    <s v="ID0318"/>
    <d v="2012-05-26T01:27:03"/>
    <n v="400000"/>
    <n v="400000"/>
    <x v="0"/>
    <x v="0"/>
    <s v="Financial Specialist"/>
    <x v="1"/>
    <s v="USA"/>
    <x v="0"/>
    <x v="0"/>
    <x v="1"/>
    <x v="0"/>
    <x v="0"/>
    <x v="0"/>
    <x v="0"/>
  </r>
  <r>
    <s v="ID0584"/>
    <d v="2012-05-26T07:44:04"/>
    <n v="300000"/>
    <n v="300000"/>
    <x v="0"/>
    <x v="1"/>
    <s v="CEO"/>
    <x v="2"/>
    <s v="USA"/>
    <x v="0"/>
    <x v="0"/>
    <x v="2"/>
    <x v="1"/>
    <x v="1"/>
    <x v="0"/>
    <x v="0"/>
  </r>
  <r>
    <s v="ID0493"/>
    <d v="2012-05-26T03:37:33"/>
    <n v="190000"/>
    <n v="190000"/>
    <x v="1"/>
    <x v="2"/>
    <s v="Managing Partner"/>
    <x v="2"/>
    <s v="UK"/>
    <x v="1"/>
    <x v="1"/>
    <x v="3"/>
    <x v="0"/>
    <x v="0"/>
    <x v="0"/>
    <x v="0"/>
  </r>
  <r>
    <s v="ID0981"/>
    <d v="2012-05-28T07:46:28"/>
    <n v="260000"/>
    <n v="260000"/>
    <x v="0"/>
    <x v="3"/>
    <s v="CFO"/>
    <x v="2"/>
    <s v="USA"/>
    <x v="0"/>
    <x v="0"/>
    <x v="2"/>
    <x v="2"/>
    <x v="2"/>
    <x v="0"/>
    <x v="0"/>
  </r>
  <r>
    <s v="ID0309"/>
    <d v="2012-05-26T01:23:50"/>
    <n v="200000"/>
    <n v="200000"/>
    <x v="2"/>
    <x v="4"/>
    <s v="consultant bi"/>
    <x v="3"/>
    <s v="The netherlands"/>
    <x v="2"/>
    <x v="1"/>
    <x v="1"/>
    <x v="0"/>
    <x v="0"/>
    <x v="0"/>
    <x v="0"/>
  </r>
  <r>
    <s v="ID0425"/>
    <d v="2012-05-26T02:22:17"/>
    <s v="250000 to 270000"/>
    <n v="250000"/>
    <x v="0"/>
    <x v="5"/>
    <s v="consultant"/>
    <x v="4"/>
    <s v="USA"/>
    <x v="0"/>
    <x v="0"/>
    <x v="1"/>
    <x v="0"/>
    <x v="0"/>
    <x v="0"/>
    <x v="0"/>
  </r>
  <r>
    <s v="ID1516"/>
    <d v="2012-05-31T02:37:09"/>
    <n v="250000"/>
    <n v="250000"/>
    <x v="0"/>
    <x v="5"/>
    <s v="consultant"/>
    <x v="4"/>
    <s v="USA"/>
    <x v="0"/>
    <x v="0"/>
    <x v="1"/>
    <x v="3"/>
    <x v="3"/>
    <x v="0"/>
    <x v="0"/>
  </r>
  <r>
    <s v="ID0620"/>
    <d v="2012-05-26T10:59:10"/>
    <n v="250000"/>
    <n v="250000"/>
    <x v="3"/>
    <x v="6"/>
    <s v="Business Analyst"/>
    <x v="5"/>
    <s v="Canada"/>
    <x v="3"/>
    <x v="0"/>
    <x v="3"/>
    <x v="4"/>
    <x v="1"/>
    <x v="0"/>
    <x v="0"/>
  </r>
  <r>
    <s v="ID1489"/>
    <d v="2012-05-30T20:26:10"/>
    <n v="146633"/>
    <n v="146633"/>
    <x v="1"/>
    <x v="7"/>
    <s v="Senior Planning Engineer"/>
    <x v="6"/>
    <s v="UK"/>
    <x v="1"/>
    <x v="1"/>
    <x v="2"/>
    <x v="2"/>
    <x v="2"/>
    <x v="0"/>
    <x v="0"/>
  </r>
  <r>
    <s v="ID1394"/>
    <d v="2012-05-29T22:04:09"/>
    <n v="180000"/>
    <n v="180000"/>
    <x v="2"/>
    <x v="8"/>
    <s v="MIS Controller"/>
    <x v="7"/>
    <s v="Europe"/>
    <x v="4"/>
    <x v="1"/>
    <x v="3"/>
    <x v="5"/>
    <x v="2"/>
    <x v="0"/>
    <x v="0"/>
  </r>
  <r>
    <s v="ID1656"/>
    <d v="2012-06-04T10:23:27"/>
    <n v="225000"/>
    <n v="225000"/>
    <x v="0"/>
    <x v="9"/>
    <s v="SVP of Acquisitions"/>
    <x v="2"/>
    <s v="USA"/>
    <x v="0"/>
    <x v="0"/>
    <x v="3"/>
    <x v="5"/>
    <x v="2"/>
    <x v="0"/>
    <x v="0"/>
  </r>
  <r>
    <s v="ID0374"/>
    <d v="2012-05-26T01:52:01"/>
    <s v="2207,00"/>
    <n v="220700"/>
    <x v="0"/>
    <x v="10"/>
    <s v="consultant"/>
    <x v="4"/>
    <s v="Brazil"/>
    <x v="5"/>
    <x v="0"/>
    <x v="1"/>
    <x v="0"/>
    <x v="0"/>
    <x v="0"/>
    <x v="0"/>
  </r>
  <r>
    <s v="ID0532"/>
    <d v="2012-05-26T05:07:30"/>
    <n v="140000"/>
    <n v="140000"/>
    <x v="1"/>
    <x v="11"/>
    <s v="vba specialist"/>
    <x v="1"/>
    <s v="UK"/>
    <x v="1"/>
    <x v="1"/>
    <x v="1"/>
    <x v="0"/>
    <x v="0"/>
    <x v="0"/>
    <x v="0"/>
  </r>
  <r>
    <s v="ID1825"/>
    <d v="2012-06-13T03:23:05"/>
    <s v="$214,000  USD"/>
    <n v="214000"/>
    <x v="0"/>
    <x v="12"/>
    <s v="Assistant Corporate Controller"/>
    <x v="7"/>
    <s v="USA"/>
    <x v="0"/>
    <x v="0"/>
    <x v="1"/>
    <x v="3"/>
    <x v="3"/>
    <x v="0"/>
    <x v="0"/>
  </r>
  <r>
    <s v="ID0976"/>
    <d v="2012-05-28T07:28:07"/>
    <s v="AUD$200,000"/>
    <n v="200000"/>
    <x v="4"/>
    <x v="13"/>
    <s v="Corporate Finance Manager"/>
    <x v="0"/>
    <s v="Australia"/>
    <x v="6"/>
    <x v="2"/>
    <x v="3"/>
    <x v="5"/>
    <x v="2"/>
    <x v="0"/>
    <x v="0"/>
  </r>
  <r>
    <s v="ID0527"/>
    <d v="2012-05-26T04:48:54"/>
    <n v="200000"/>
    <n v="200000"/>
    <x v="0"/>
    <x v="14"/>
    <s v="COO"/>
    <x v="2"/>
    <s v="USA"/>
    <x v="0"/>
    <x v="0"/>
    <x v="2"/>
    <x v="0"/>
    <x v="0"/>
    <x v="1"/>
    <x v="0"/>
  </r>
  <r>
    <s v="ID0375"/>
    <d v="2012-05-26T01:52:04"/>
    <n v="194000"/>
    <n v="194000"/>
    <x v="0"/>
    <x v="15"/>
    <s v="director"/>
    <x v="2"/>
    <s v="USA"/>
    <x v="0"/>
    <x v="0"/>
    <x v="2"/>
    <x v="0"/>
    <x v="0"/>
    <x v="1"/>
    <x v="0"/>
  </r>
  <r>
    <s v="ID1286"/>
    <d v="2012-05-29T11:51:35"/>
    <n v="192000"/>
    <n v="192000"/>
    <x v="0"/>
    <x v="16"/>
    <s v="Publisher"/>
    <x v="2"/>
    <s v="USA"/>
    <x v="0"/>
    <x v="0"/>
    <x v="1"/>
    <x v="6"/>
    <x v="1"/>
    <x v="1"/>
    <x v="0"/>
  </r>
  <r>
    <s v="ID0563"/>
    <d v="2012-05-26T06:10:08"/>
    <n v="188000"/>
    <n v="188000"/>
    <x v="0"/>
    <x v="17"/>
    <s v="Director, Supply Chain Operations"/>
    <x v="2"/>
    <s v="USA"/>
    <x v="0"/>
    <x v="0"/>
    <x v="0"/>
    <x v="3"/>
    <x v="3"/>
    <x v="1"/>
    <x v="0"/>
  </r>
  <r>
    <s v="ID0655"/>
    <d v="2012-05-26T12:23:14"/>
    <n v="10500000"/>
    <n v="10500000"/>
    <x v="5"/>
    <x v="18"/>
    <s v="MANAGER"/>
    <x v="0"/>
    <s v="India"/>
    <x v="7"/>
    <x v="3"/>
    <x v="2"/>
    <x v="2"/>
    <x v="2"/>
    <x v="1"/>
    <x v="0"/>
  </r>
  <r>
    <s v="ID0007"/>
    <d v="2012-05-25T03:33:51"/>
    <n v="145000"/>
    <n v="145000"/>
    <x v="2"/>
    <x v="19"/>
    <s v="senior project manager"/>
    <x v="0"/>
    <s v="Germany"/>
    <x v="8"/>
    <x v="1"/>
    <x v="0"/>
    <x v="0"/>
    <x v="0"/>
    <x v="1"/>
    <x v="0"/>
  </r>
  <r>
    <s v="ID1596"/>
    <d v="2012-06-01T18:58:42"/>
    <n v="177600"/>
    <n v="177600"/>
    <x v="0"/>
    <x v="20"/>
    <s v="Accountant"/>
    <x v="8"/>
    <s v="Lesotho"/>
    <x v="9"/>
    <x v="4"/>
    <x v="3"/>
    <x v="7"/>
    <x v="0"/>
    <x v="1"/>
    <x v="0"/>
  </r>
  <r>
    <s v="ID1320"/>
    <d v="2012-05-29T15:36:42"/>
    <n v="139000"/>
    <n v="139000"/>
    <x v="2"/>
    <x v="21"/>
    <s v="NAF Support Manager"/>
    <x v="0"/>
    <s v="Germany"/>
    <x v="8"/>
    <x v="1"/>
    <x v="0"/>
    <x v="8"/>
    <x v="1"/>
    <x v="1"/>
    <x v="0"/>
  </r>
  <r>
    <s v="ID0633"/>
    <d v="2012-05-26T11:30:39"/>
    <s v="A$170000"/>
    <n v="170000"/>
    <x v="4"/>
    <x v="22"/>
    <s v="senior business analyst"/>
    <x v="5"/>
    <s v="Australia"/>
    <x v="6"/>
    <x v="2"/>
    <x v="1"/>
    <x v="2"/>
    <x v="2"/>
    <x v="1"/>
    <x v="0"/>
  </r>
  <r>
    <s v="ID1009"/>
    <d v="2012-05-28T10:42:08"/>
    <n v="170000"/>
    <n v="170000"/>
    <x v="4"/>
    <x v="22"/>
    <s v="Business Consultant"/>
    <x v="4"/>
    <s v="Australia"/>
    <x v="6"/>
    <x v="2"/>
    <x v="2"/>
    <x v="9"/>
    <x v="0"/>
    <x v="1"/>
    <x v="0"/>
  </r>
  <r>
    <s v="ID0358"/>
    <d v="2012-05-26T01:42:53"/>
    <s v="170000 usd"/>
    <n v="170000"/>
    <x v="0"/>
    <x v="23"/>
    <s v="RS"/>
    <x v="5"/>
    <s v="UK"/>
    <x v="1"/>
    <x v="1"/>
    <x v="4"/>
    <x v="0"/>
    <x v="0"/>
    <x v="1"/>
    <x v="0"/>
  </r>
  <r>
    <s v="ID1523"/>
    <d v="2012-05-31T05:31:54"/>
    <n v="170000"/>
    <n v="170000"/>
    <x v="0"/>
    <x v="23"/>
    <s v="CFO"/>
    <x v="2"/>
    <s v="USA"/>
    <x v="0"/>
    <x v="0"/>
    <x v="2"/>
    <x v="10"/>
    <x v="3"/>
    <x v="1"/>
    <x v="0"/>
  </r>
  <r>
    <s v="ID0482"/>
    <d v="2012-05-26T03:23:51"/>
    <s v="US$169,000"/>
    <n v="169000"/>
    <x v="0"/>
    <x v="24"/>
    <s v="Category Director (Marketing)"/>
    <x v="2"/>
    <s v="USA"/>
    <x v="0"/>
    <x v="0"/>
    <x v="2"/>
    <x v="0"/>
    <x v="0"/>
    <x v="1"/>
    <x v="0"/>
  </r>
  <r>
    <s v="ID1492"/>
    <d v="2012-05-30T20:42:47"/>
    <s v="AUD 165000"/>
    <n v="165000"/>
    <x v="4"/>
    <x v="25"/>
    <s v="Engineer"/>
    <x v="6"/>
    <s v="Australia"/>
    <x v="6"/>
    <x v="2"/>
    <x v="2"/>
    <x v="11"/>
    <x v="3"/>
    <x v="1"/>
    <x v="0"/>
  </r>
  <r>
    <s v="ID0376"/>
    <d v="2012-05-26T01:54:28"/>
    <n v="9000000"/>
    <n v="9000000"/>
    <x v="5"/>
    <x v="26"/>
    <s v="Financial Analyst"/>
    <x v="5"/>
    <s v="India"/>
    <x v="7"/>
    <x v="3"/>
    <x v="3"/>
    <x v="0"/>
    <x v="0"/>
    <x v="1"/>
    <x v="0"/>
  </r>
  <r>
    <s v="ID0608"/>
    <d v="2012-05-26T09:51:47"/>
    <n v="160000"/>
    <n v="160000"/>
    <x v="0"/>
    <x v="27"/>
    <s v="Director, Analytics"/>
    <x v="5"/>
    <s v="USA"/>
    <x v="0"/>
    <x v="0"/>
    <x v="3"/>
    <x v="12"/>
    <x v="0"/>
    <x v="1"/>
    <x v="0"/>
  </r>
  <r>
    <s v="ID1810"/>
    <d v="2012-06-12T15:09:22"/>
    <n v="156000"/>
    <n v="156000"/>
    <x v="4"/>
    <x v="28"/>
    <s v="Senior Associate Engineer"/>
    <x v="6"/>
    <s v="Australia"/>
    <x v="6"/>
    <x v="2"/>
    <x v="2"/>
    <x v="13"/>
    <x v="2"/>
    <x v="1"/>
    <x v="0"/>
  </r>
  <r>
    <s v="ID0569"/>
    <d v="2012-05-26T06:47:00"/>
    <s v="AUD $155,000"/>
    <n v="155000"/>
    <x v="4"/>
    <x v="29"/>
    <s v="Finance Manager Business Services"/>
    <x v="0"/>
    <s v="Australia"/>
    <x v="6"/>
    <x v="2"/>
    <x v="3"/>
    <x v="3"/>
    <x v="3"/>
    <x v="1"/>
    <x v="0"/>
  </r>
  <r>
    <s v="ID0078"/>
    <d v="2012-05-25T23:18:45"/>
    <n v="100000"/>
    <n v="100000"/>
    <x v="1"/>
    <x v="30"/>
    <s v="Analyst"/>
    <x v="5"/>
    <s v="UK"/>
    <x v="1"/>
    <x v="1"/>
    <x v="2"/>
    <x v="0"/>
    <x v="0"/>
    <x v="1"/>
    <x v="0"/>
  </r>
  <r>
    <s v="ID0844"/>
    <d v="2012-05-27T00:19:04"/>
    <n v="100000"/>
    <n v="100000"/>
    <x v="1"/>
    <x v="30"/>
    <s v="Financial Controller"/>
    <x v="7"/>
    <s v="UK"/>
    <x v="1"/>
    <x v="1"/>
    <x v="2"/>
    <x v="3"/>
    <x v="3"/>
    <x v="1"/>
    <x v="0"/>
  </r>
  <r>
    <s v="ID0353"/>
    <d v="2012-05-26T01:41:53"/>
    <n v="160000"/>
    <n v="160000"/>
    <x v="3"/>
    <x v="31"/>
    <s v="Consultant"/>
    <x v="4"/>
    <s v="Canada"/>
    <x v="3"/>
    <x v="0"/>
    <x v="2"/>
    <x v="0"/>
    <x v="0"/>
    <x v="1"/>
    <x v="0"/>
  </r>
  <r>
    <s v="ID1655"/>
    <d v="2012-06-04T09:49:44"/>
    <n v="155000"/>
    <n v="155000"/>
    <x v="0"/>
    <x v="32"/>
    <s v="Consulting Practice Manager"/>
    <x v="0"/>
    <s v="USA"/>
    <x v="0"/>
    <x v="0"/>
    <x v="0"/>
    <x v="14"/>
    <x v="2"/>
    <x v="1"/>
    <x v="0"/>
  </r>
  <r>
    <s v="ID1237"/>
    <d v="2012-05-29T03:16:02"/>
    <n v="150000"/>
    <n v="150000"/>
    <x v="4"/>
    <x v="33"/>
    <s v="Analyst"/>
    <x v="5"/>
    <s v="Australia"/>
    <x v="6"/>
    <x v="2"/>
    <x v="2"/>
    <x v="2"/>
    <x v="2"/>
    <x v="1"/>
    <x v="0"/>
  </r>
  <r>
    <s v="ID1354"/>
    <d v="2012-05-29T18:35:31"/>
    <s v="A$150000"/>
    <n v="150000"/>
    <x v="4"/>
    <x v="33"/>
    <s v="Bus Analyst"/>
    <x v="5"/>
    <s v="Australia"/>
    <x v="6"/>
    <x v="2"/>
    <x v="0"/>
    <x v="15"/>
    <x v="0"/>
    <x v="1"/>
    <x v="0"/>
  </r>
  <r>
    <s v="ID0337"/>
    <d v="2012-05-26T01:33:45"/>
    <n v="150000"/>
    <n v="150000"/>
    <x v="0"/>
    <x v="34"/>
    <s v="project manager, project finance consultant"/>
    <x v="0"/>
    <s v="Israel"/>
    <x v="10"/>
    <x v="1"/>
    <x v="3"/>
    <x v="0"/>
    <x v="0"/>
    <x v="1"/>
    <x v="0"/>
  </r>
  <r>
    <s v="ID0963"/>
    <d v="2012-05-28T05:12:38"/>
    <n v="150000"/>
    <n v="150000"/>
    <x v="0"/>
    <x v="34"/>
    <s v="Software Tester"/>
    <x v="5"/>
    <s v="Switzerland"/>
    <x v="11"/>
    <x v="1"/>
    <x v="0"/>
    <x v="3"/>
    <x v="3"/>
    <x v="1"/>
    <x v="0"/>
  </r>
  <r>
    <s v="ID0037"/>
    <d v="2012-05-25T05:07:31"/>
    <n v="150000"/>
    <n v="150000"/>
    <x v="0"/>
    <x v="34"/>
    <s v="Portfolio Manager"/>
    <x v="0"/>
    <s v="USA"/>
    <x v="0"/>
    <x v="0"/>
    <x v="2"/>
    <x v="0"/>
    <x v="0"/>
    <x v="1"/>
    <x v="0"/>
  </r>
  <r>
    <s v="ID0083"/>
    <d v="2012-05-26T00:00:52"/>
    <n v="150000"/>
    <n v="150000"/>
    <x v="0"/>
    <x v="34"/>
    <s v="Director"/>
    <x v="2"/>
    <s v="USA"/>
    <x v="0"/>
    <x v="0"/>
    <x v="1"/>
    <x v="0"/>
    <x v="0"/>
    <x v="1"/>
    <x v="0"/>
  </r>
  <r>
    <s v="ID0335"/>
    <d v="2012-05-26T01:33:03"/>
    <n v="150000"/>
    <n v="150000"/>
    <x v="0"/>
    <x v="34"/>
    <s v="financial planning"/>
    <x v="8"/>
    <s v="USA"/>
    <x v="0"/>
    <x v="0"/>
    <x v="1"/>
    <x v="0"/>
    <x v="0"/>
    <x v="1"/>
    <x v="0"/>
  </r>
  <r>
    <s v="ID0470"/>
    <d v="2012-05-26T03:14:44"/>
    <n v="150000"/>
    <n v="150000"/>
    <x v="0"/>
    <x v="34"/>
    <s v="CFO"/>
    <x v="2"/>
    <s v="USA"/>
    <x v="0"/>
    <x v="0"/>
    <x v="2"/>
    <x v="0"/>
    <x v="0"/>
    <x v="1"/>
    <x v="0"/>
  </r>
  <r>
    <s v="ID0516"/>
    <d v="2012-05-26T04:26:10"/>
    <s v="$150000pa"/>
    <n v="150000"/>
    <x v="0"/>
    <x v="34"/>
    <s v="Consultant"/>
    <x v="4"/>
    <s v="USA"/>
    <x v="0"/>
    <x v="0"/>
    <x v="1"/>
    <x v="0"/>
    <x v="0"/>
    <x v="1"/>
    <x v="0"/>
  </r>
  <r>
    <s v="ID0580"/>
    <d v="2012-05-26T07:23:11"/>
    <n v="150000"/>
    <n v="150000"/>
    <x v="0"/>
    <x v="34"/>
    <s v="CFO"/>
    <x v="2"/>
    <s v="USA"/>
    <x v="0"/>
    <x v="0"/>
    <x v="3"/>
    <x v="16"/>
    <x v="1"/>
    <x v="1"/>
    <x v="0"/>
  </r>
  <r>
    <s v="ID0927"/>
    <d v="2012-05-27T21:21:41"/>
    <n v="150000"/>
    <n v="150000"/>
    <x v="0"/>
    <x v="34"/>
    <s v="Controller"/>
    <x v="7"/>
    <s v="USA"/>
    <x v="0"/>
    <x v="0"/>
    <x v="3"/>
    <x v="8"/>
    <x v="1"/>
    <x v="1"/>
    <x v="0"/>
  </r>
  <r>
    <s v="ID1393"/>
    <d v="2012-05-29T22:02:31"/>
    <n v="150000"/>
    <n v="150000"/>
    <x v="0"/>
    <x v="34"/>
    <s v="VP, Business Management"/>
    <x v="0"/>
    <s v="USA"/>
    <x v="0"/>
    <x v="0"/>
    <x v="2"/>
    <x v="1"/>
    <x v="1"/>
    <x v="1"/>
    <x v="0"/>
  </r>
  <r>
    <s v="ID1412"/>
    <d v="2012-05-29T23:39:13"/>
    <n v="150000"/>
    <n v="150000"/>
    <x v="0"/>
    <x v="34"/>
    <s v="Senior Analyst"/>
    <x v="5"/>
    <s v="USA"/>
    <x v="0"/>
    <x v="0"/>
    <x v="2"/>
    <x v="1"/>
    <x v="1"/>
    <x v="1"/>
    <x v="0"/>
  </r>
  <r>
    <s v="ID1473"/>
    <d v="2012-05-30T16:55:51"/>
    <n v="118000"/>
    <n v="118000"/>
    <x v="2"/>
    <x v="35"/>
    <s v="Support"/>
    <x v="5"/>
    <s v="EU"/>
    <x v="4"/>
    <x v="1"/>
    <x v="3"/>
    <x v="17"/>
    <x v="0"/>
    <x v="1"/>
    <x v="0"/>
  </r>
  <r>
    <s v="ID0822"/>
    <d v="2012-05-26T22:45:14"/>
    <s v="R$3.000,00"/>
    <n v="300000"/>
    <x v="6"/>
    <x v="36"/>
    <s v="Market Intelligence Analyst"/>
    <x v="5"/>
    <s v="Brazil"/>
    <x v="5"/>
    <x v="0"/>
    <x v="1"/>
    <x v="18"/>
    <x v="4"/>
    <x v="1"/>
    <x v="0"/>
  </r>
  <r>
    <s v="ID1764"/>
    <d v="2012-06-08T22:48:39"/>
    <s v="CHF140000"/>
    <n v="140000"/>
    <x v="7"/>
    <x v="37"/>
    <s v="Projektleiter"/>
    <x v="0"/>
    <s v="Switzerland"/>
    <x v="11"/>
    <x v="1"/>
    <x v="2"/>
    <x v="7"/>
    <x v="0"/>
    <x v="1"/>
    <x v="0"/>
  </r>
  <r>
    <s v="ID1816"/>
    <d v="2012-06-12T20:47:33"/>
    <s v="aud145000"/>
    <n v="145000"/>
    <x v="4"/>
    <x v="38"/>
    <s v="Financial controller"/>
    <x v="7"/>
    <s v="Australia"/>
    <x v="6"/>
    <x v="2"/>
    <x v="2"/>
    <x v="5"/>
    <x v="2"/>
    <x v="1"/>
    <x v="0"/>
  </r>
  <r>
    <s v="ID0167"/>
    <d v="2012-05-26T00:47:57"/>
    <n v="145000"/>
    <n v="145000"/>
    <x v="0"/>
    <x v="39"/>
    <s v="Financialcontroller"/>
    <x v="7"/>
    <s v="Switzerland"/>
    <x v="11"/>
    <x v="1"/>
    <x v="1"/>
    <x v="0"/>
    <x v="0"/>
    <x v="1"/>
    <x v="0"/>
  </r>
  <r>
    <s v="ID1528"/>
    <d v="2012-05-31T07:17:36"/>
    <n v="145000"/>
    <n v="145000"/>
    <x v="0"/>
    <x v="39"/>
    <s v="Associate"/>
    <x v="5"/>
    <s v="USA"/>
    <x v="0"/>
    <x v="0"/>
    <x v="3"/>
    <x v="7"/>
    <x v="0"/>
    <x v="1"/>
    <x v="0"/>
  </r>
  <r>
    <s v="ID1002"/>
    <d v="2012-05-28T10:21:58"/>
    <s v="NZD 180000"/>
    <n v="180000"/>
    <x v="8"/>
    <x v="40"/>
    <s v="Commercial Manager"/>
    <x v="0"/>
    <s v="New Zealand"/>
    <x v="12"/>
    <x v="2"/>
    <x v="3"/>
    <x v="8"/>
    <x v="1"/>
    <x v="1"/>
    <x v="0"/>
  </r>
  <r>
    <s v="ID0248"/>
    <d v="2012-05-26T01:03:54"/>
    <n v="140000"/>
    <n v="140000"/>
    <x v="0"/>
    <x v="41"/>
    <s v="Manager"/>
    <x v="0"/>
    <s v="USA"/>
    <x v="0"/>
    <x v="0"/>
    <x v="3"/>
    <x v="0"/>
    <x v="0"/>
    <x v="1"/>
    <x v="0"/>
  </r>
  <r>
    <s v="ID0565"/>
    <d v="2012-05-26T06:20:38"/>
    <n v="140000"/>
    <n v="140000"/>
    <x v="0"/>
    <x v="41"/>
    <s v="controller"/>
    <x v="7"/>
    <s v="USA"/>
    <x v="0"/>
    <x v="0"/>
    <x v="2"/>
    <x v="2"/>
    <x v="2"/>
    <x v="1"/>
    <x v="0"/>
  </r>
  <r>
    <s v="ID1296"/>
    <d v="2012-05-29T13:15:17"/>
    <n v="140000"/>
    <n v="140000"/>
    <x v="0"/>
    <x v="41"/>
    <s v="Senior Accountant"/>
    <x v="8"/>
    <s v="USA"/>
    <x v="0"/>
    <x v="0"/>
    <x v="3"/>
    <x v="13"/>
    <x v="2"/>
    <x v="1"/>
    <x v="0"/>
  </r>
  <r>
    <s v="ID1626"/>
    <d v="2012-06-02T19:14:35"/>
    <n v="140000"/>
    <n v="140000"/>
    <x v="0"/>
    <x v="41"/>
    <s v="sr manager"/>
    <x v="0"/>
    <s v="USA"/>
    <x v="0"/>
    <x v="0"/>
    <x v="3"/>
    <x v="13"/>
    <x v="2"/>
    <x v="1"/>
    <x v="0"/>
  </r>
  <r>
    <s v="ID0224"/>
    <d v="2012-05-26T00:57:52"/>
    <s v="US$ 138K"/>
    <n v="138000"/>
    <x v="0"/>
    <x v="42"/>
    <s v="Project engineer"/>
    <x v="6"/>
    <s v="Thailand"/>
    <x v="13"/>
    <x v="3"/>
    <x v="3"/>
    <x v="0"/>
    <x v="0"/>
    <x v="1"/>
    <x v="0"/>
  </r>
  <r>
    <s v="ID0323"/>
    <d v="2012-05-26T01:28:37"/>
    <n v="137500"/>
    <n v="137500"/>
    <x v="0"/>
    <x v="43"/>
    <s v="director of analytics"/>
    <x v="5"/>
    <s v="USA"/>
    <x v="0"/>
    <x v="0"/>
    <x v="3"/>
    <x v="0"/>
    <x v="0"/>
    <x v="1"/>
    <x v="0"/>
  </r>
  <r>
    <s v="ID1398"/>
    <d v="2012-05-29T22:24:28"/>
    <n v="136000"/>
    <n v="136000"/>
    <x v="0"/>
    <x v="44"/>
    <s v="Manager FP and A"/>
    <x v="0"/>
    <s v="USA"/>
    <x v="0"/>
    <x v="0"/>
    <x v="3"/>
    <x v="2"/>
    <x v="2"/>
    <x v="1"/>
    <x v="0"/>
  </r>
  <r>
    <s v="ID0339"/>
    <d v="2012-05-26T01:35:02"/>
    <n v="135000"/>
    <n v="135000"/>
    <x v="0"/>
    <x v="45"/>
    <s v="Manager of Trade Investment &amp; Analysis"/>
    <x v="0"/>
    <s v="USA"/>
    <x v="0"/>
    <x v="0"/>
    <x v="1"/>
    <x v="0"/>
    <x v="0"/>
    <x v="1"/>
    <x v="0"/>
  </r>
  <r>
    <s v="ID0870"/>
    <d v="2012-05-27T07:19:14"/>
    <n v="135000"/>
    <n v="135000"/>
    <x v="0"/>
    <x v="45"/>
    <s v="Director, P&amp;A"/>
    <x v="2"/>
    <s v="USA"/>
    <x v="0"/>
    <x v="0"/>
    <x v="3"/>
    <x v="8"/>
    <x v="1"/>
    <x v="1"/>
    <x v="0"/>
  </r>
  <r>
    <s v="ID0954"/>
    <d v="2012-05-28T01:47:29"/>
    <n v="135000"/>
    <n v="135000"/>
    <x v="0"/>
    <x v="45"/>
    <s v="Marketing Insights Manager"/>
    <x v="0"/>
    <s v="USA"/>
    <x v="0"/>
    <x v="0"/>
    <x v="1"/>
    <x v="5"/>
    <x v="2"/>
    <x v="1"/>
    <x v="0"/>
  </r>
  <r>
    <s v="ID0581"/>
    <d v="2012-05-26T07:32:19"/>
    <n v="130000"/>
    <n v="130000"/>
    <x v="4"/>
    <x v="46"/>
    <s v="Accountant"/>
    <x v="8"/>
    <s v="Australia"/>
    <x v="6"/>
    <x v="2"/>
    <x v="2"/>
    <x v="6"/>
    <x v="1"/>
    <x v="1"/>
    <x v="0"/>
  </r>
  <r>
    <s v="ID1730"/>
    <d v="2012-06-07T08:36:51"/>
    <n v="134000"/>
    <n v="134000"/>
    <x v="3"/>
    <x v="47"/>
    <s v="Senior Production Accountant"/>
    <x v="8"/>
    <s v="Canada"/>
    <x v="3"/>
    <x v="0"/>
    <x v="1"/>
    <x v="3"/>
    <x v="3"/>
    <x v="1"/>
    <x v="0"/>
  </r>
  <r>
    <s v="ID0485"/>
    <d v="2012-05-26T03:27:56"/>
    <s v="Zar 1080000"/>
    <n v="1080000"/>
    <x v="9"/>
    <x v="48"/>
    <s v="Finance manager"/>
    <x v="0"/>
    <s v="South africa"/>
    <x v="14"/>
    <x v="4"/>
    <x v="2"/>
    <x v="0"/>
    <x v="0"/>
    <x v="1"/>
    <x v="0"/>
  </r>
  <r>
    <s v="ID0725"/>
    <d v="2012-05-26T15:01:00"/>
    <s v="USD130000"/>
    <n v="130000"/>
    <x v="0"/>
    <x v="49"/>
    <s v="Modeller"/>
    <x v="0"/>
    <s v="Australia"/>
    <x v="6"/>
    <x v="2"/>
    <x v="3"/>
    <x v="18"/>
    <x v="4"/>
    <x v="1"/>
    <x v="0"/>
  </r>
  <r>
    <s v="ID0257"/>
    <d v="2012-05-26T01:06:31"/>
    <n v="130000"/>
    <n v="130000"/>
    <x v="0"/>
    <x v="49"/>
    <s v="Senior Project Manager"/>
    <x v="0"/>
    <s v="USA"/>
    <x v="0"/>
    <x v="0"/>
    <x v="3"/>
    <x v="0"/>
    <x v="0"/>
    <x v="1"/>
    <x v="0"/>
  </r>
  <r>
    <s v="ID0351"/>
    <d v="2012-05-26T01:40:51"/>
    <n v="130000"/>
    <n v="130000"/>
    <x v="0"/>
    <x v="49"/>
    <s v="Sr Staff Engineer"/>
    <x v="6"/>
    <s v="USA"/>
    <x v="0"/>
    <x v="0"/>
    <x v="3"/>
    <x v="0"/>
    <x v="0"/>
    <x v="1"/>
    <x v="0"/>
  </r>
  <r>
    <s v="ID0370"/>
    <d v="2012-05-26T01:50:30"/>
    <n v="130000"/>
    <n v="130000"/>
    <x v="0"/>
    <x v="49"/>
    <s v="Project Manager"/>
    <x v="0"/>
    <s v="USA"/>
    <x v="0"/>
    <x v="0"/>
    <x v="2"/>
    <x v="0"/>
    <x v="0"/>
    <x v="1"/>
    <x v="0"/>
  </r>
  <r>
    <s v="ID1401"/>
    <d v="2012-05-29T22:47:10"/>
    <n v="130000"/>
    <n v="130000"/>
    <x v="0"/>
    <x v="49"/>
    <s v="Manager"/>
    <x v="0"/>
    <s v="USA"/>
    <x v="0"/>
    <x v="0"/>
    <x v="0"/>
    <x v="8"/>
    <x v="1"/>
    <x v="1"/>
    <x v="0"/>
  </r>
  <r>
    <s v="ID0126"/>
    <d v="2012-05-26T00:42:08"/>
    <n v="128000"/>
    <n v="128000"/>
    <x v="0"/>
    <x v="50"/>
    <s v="Actuary"/>
    <x v="0"/>
    <s v="USA"/>
    <x v="0"/>
    <x v="0"/>
    <x v="1"/>
    <x v="0"/>
    <x v="0"/>
    <x v="1"/>
    <x v="0"/>
  </r>
  <r>
    <s v="ID1522"/>
    <d v="2012-05-31T05:23:58"/>
    <n v="127500"/>
    <n v="127500"/>
    <x v="0"/>
    <x v="51"/>
    <s v="SVP"/>
    <x v="2"/>
    <s v="USA"/>
    <x v="0"/>
    <x v="0"/>
    <x v="1"/>
    <x v="16"/>
    <x v="1"/>
    <x v="1"/>
    <x v="0"/>
  </r>
  <r>
    <s v="ID0978"/>
    <d v="2012-05-28T07:29:43"/>
    <n v="125000"/>
    <n v="125000"/>
    <x v="4"/>
    <x v="52"/>
    <s v="Director, Informatics"/>
    <x v="2"/>
    <s v="Australia"/>
    <x v="6"/>
    <x v="2"/>
    <x v="3"/>
    <x v="5"/>
    <x v="2"/>
    <x v="1"/>
    <x v="0"/>
  </r>
  <r>
    <s v="ID1475"/>
    <d v="2012-05-30T17:04:53"/>
    <s v="$AUD 125,000 +"/>
    <n v="125000"/>
    <x v="4"/>
    <x v="52"/>
    <s v="Financial Application Developer"/>
    <x v="8"/>
    <s v="Australia"/>
    <x v="6"/>
    <x v="2"/>
    <x v="3"/>
    <x v="17"/>
    <x v="0"/>
    <x v="1"/>
    <x v="0"/>
  </r>
  <r>
    <s v="ID1137"/>
    <d v="2012-05-28T18:38:06"/>
    <n v="100000"/>
    <n v="100000"/>
    <x v="2"/>
    <x v="53"/>
    <s v="Finance Director"/>
    <x v="2"/>
    <s v="Spain"/>
    <x v="15"/>
    <x v="1"/>
    <x v="0"/>
    <x v="3"/>
    <x v="3"/>
    <x v="1"/>
    <x v="0"/>
  </r>
  <r>
    <s v="ID0909"/>
    <d v="2012-05-27T16:10:04"/>
    <n v="80000"/>
    <n v="80000"/>
    <x v="1"/>
    <x v="54"/>
    <s v="Financial Modeller"/>
    <x v="8"/>
    <s v="UK"/>
    <x v="1"/>
    <x v="1"/>
    <x v="3"/>
    <x v="2"/>
    <x v="2"/>
    <x v="1"/>
    <x v="0"/>
  </r>
  <r>
    <s v="ID1085"/>
    <d v="2012-05-28T15:42:04"/>
    <n v="80000"/>
    <n v="80000"/>
    <x v="1"/>
    <x v="54"/>
    <s v="Manufacturing consultant"/>
    <x v="4"/>
    <s v="UK"/>
    <x v="1"/>
    <x v="1"/>
    <x v="3"/>
    <x v="2"/>
    <x v="2"/>
    <x v="1"/>
    <x v="0"/>
  </r>
  <r>
    <s v="ID1170"/>
    <d v="2012-05-28T22:39:09"/>
    <s v="Â£80000"/>
    <n v="80000"/>
    <x v="1"/>
    <x v="54"/>
    <s v="Financial Controller"/>
    <x v="7"/>
    <s v="UK"/>
    <x v="1"/>
    <x v="1"/>
    <x v="3"/>
    <x v="5"/>
    <x v="2"/>
    <x v="1"/>
    <x v="0"/>
  </r>
  <r>
    <s v="ID1600"/>
    <d v="2012-06-01T19:57:45"/>
    <s v="Â£80000"/>
    <n v="80000"/>
    <x v="1"/>
    <x v="54"/>
    <s v="Owner of Business Improvement Consultancy"/>
    <x v="4"/>
    <s v="UK"/>
    <x v="1"/>
    <x v="1"/>
    <x v="3"/>
    <x v="13"/>
    <x v="2"/>
    <x v="1"/>
    <x v="0"/>
  </r>
  <r>
    <s v="ID0871"/>
    <d v="2012-05-27T08:07:40"/>
    <s v="125 $"/>
    <n v="125000"/>
    <x v="0"/>
    <x v="55"/>
    <s v="Project controls manager"/>
    <x v="0"/>
    <s v="Norway"/>
    <x v="16"/>
    <x v="1"/>
    <x v="3"/>
    <x v="7"/>
    <x v="0"/>
    <x v="1"/>
    <x v="0"/>
  </r>
  <r>
    <s v="ID0887"/>
    <d v="2012-05-27T13:29:52"/>
    <s v="$125000 / a excl bonus"/>
    <n v="125000"/>
    <x v="0"/>
    <x v="55"/>
    <s v="Commercial Director"/>
    <x v="2"/>
    <s v="South africa"/>
    <x v="14"/>
    <x v="4"/>
    <x v="3"/>
    <x v="3"/>
    <x v="3"/>
    <x v="1"/>
    <x v="0"/>
  </r>
  <r>
    <s v="ID0091"/>
    <d v="2012-05-26T00:39:36"/>
    <n v="125000"/>
    <n v="125000"/>
    <x v="0"/>
    <x v="55"/>
    <s v="Director of Marketing"/>
    <x v="2"/>
    <s v="USA"/>
    <x v="0"/>
    <x v="0"/>
    <x v="3"/>
    <x v="0"/>
    <x v="0"/>
    <x v="1"/>
    <x v="0"/>
  </r>
  <r>
    <s v="ID0314"/>
    <d v="2012-05-26T01:25:30"/>
    <n v="125000"/>
    <n v="125000"/>
    <x v="0"/>
    <x v="55"/>
    <s v="Finance, Manager "/>
    <x v="0"/>
    <s v="USA"/>
    <x v="0"/>
    <x v="0"/>
    <x v="3"/>
    <x v="0"/>
    <x v="0"/>
    <x v="1"/>
    <x v="0"/>
  </r>
  <r>
    <s v="ID0461"/>
    <d v="2012-05-26T03:06:16"/>
    <n v="125000"/>
    <n v="125000"/>
    <x v="0"/>
    <x v="55"/>
    <s v="Prod Mgr"/>
    <x v="0"/>
    <s v="USA"/>
    <x v="0"/>
    <x v="0"/>
    <x v="2"/>
    <x v="0"/>
    <x v="0"/>
    <x v="1"/>
    <x v="0"/>
  </r>
  <r>
    <s v="ID0634"/>
    <d v="2012-05-26T11:31:08"/>
    <n v="125000"/>
    <n v="125000"/>
    <x v="0"/>
    <x v="55"/>
    <s v="Analyst"/>
    <x v="5"/>
    <s v="USA"/>
    <x v="0"/>
    <x v="0"/>
    <x v="2"/>
    <x v="3"/>
    <x v="3"/>
    <x v="1"/>
    <x v="0"/>
  </r>
  <r>
    <s v="ID0991"/>
    <d v="2012-05-28T08:48:56"/>
    <n v="125000"/>
    <n v="125000"/>
    <x v="0"/>
    <x v="55"/>
    <s v="VP, Operational Analytics"/>
    <x v="2"/>
    <s v="USA"/>
    <x v="0"/>
    <x v="0"/>
    <x v="3"/>
    <x v="2"/>
    <x v="2"/>
    <x v="1"/>
    <x v="0"/>
  </r>
  <r>
    <s v="ID1355"/>
    <d v="2012-05-29T18:38:51"/>
    <n v="125000"/>
    <n v="125000"/>
    <x v="0"/>
    <x v="55"/>
    <s v="Vice President of Performance Management"/>
    <x v="0"/>
    <s v="USA"/>
    <x v="0"/>
    <x v="0"/>
    <x v="3"/>
    <x v="19"/>
    <x v="4"/>
    <x v="1"/>
    <x v="0"/>
  </r>
  <r>
    <s v="ID1364"/>
    <d v="2012-05-29T19:12:19"/>
    <n v="125000"/>
    <n v="125000"/>
    <x v="0"/>
    <x v="55"/>
    <s v="Finance Manager"/>
    <x v="0"/>
    <s v="USA"/>
    <x v="0"/>
    <x v="0"/>
    <x v="3"/>
    <x v="8"/>
    <x v="1"/>
    <x v="1"/>
    <x v="0"/>
  </r>
  <r>
    <s v="ID1558"/>
    <d v="2012-05-31T22:05:03"/>
    <n v="125000"/>
    <n v="125000"/>
    <x v="0"/>
    <x v="55"/>
    <s v="Consultant"/>
    <x v="4"/>
    <s v="USA"/>
    <x v="0"/>
    <x v="0"/>
    <x v="1"/>
    <x v="9"/>
    <x v="0"/>
    <x v="1"/>
    <x v="0"/>
  </r>
  <r>
    <s v="ID1778"/>
    <d v="2012-06-10T12:31:48"/>
    <n v="125000"/>
    <n v="125000"/>
    <x v="0"/>
    <x v="55"/>
    <s v="project manager"/>
    <x v="0"/>
    <s v="USA"/>
    <x v="0"/>
    <x v="0"/>
    <x v="1"/>
    <x v="2"/>
    <x v="2"/>
    <x v="1"/>
    <x v="0"/>
  </r>
  <r>
    <s v="ID1103"/>
    <d v="2012-05-28T16:21:27"/>
    <n v="79000"/>
    <n v="79000"/>
    <x v="1"/>
    <x v="56"/>
    <s v="Market Analyst"/>
    <x v="5"/>
    <s v="UK"/>
    <x v="1"/>
    <x v="1"/>
    <x v="2"/>
    <x v="14"/>
    <x v="2"/>
    <x v="1"/>
    <x v="0"/>
  </r>
  <r>
    <s v="ID0514"/>
    <d v="2012-05-26T04:20:17"/>
    <n v="78000"/>
    <n v="78000"/>
    <x v="1"/>
    <x v="57"/>
    <s v="Associate"/>
    <x v="5"/>
    <s v="UK"/>
    <x v="1"/>
    <x v="1"/>
    <x v="0"/>
    <x v="0"/>
    <x v="0"/>
    <x v="1"/>
    <x v="0"/>
  </r>
  <r>
    <s v="ID0477"/>
    <d v="2012-05-26T03:17:19"/>
    <n v="1250000"/>
    <n v="125000"/>
    <x v="3"/>
    <x v="58"/>
    <s v="Account Executive"/>
    <x v="8"/>
    <s v="Canada"/>
    <x v="3"/>
    <x v="0"/>
    <x v="3"/>
    <x v="0"/>
    <x v="0"/>
    <x v="1"/>
    <x v="0"/>
  </r>
  <r>
    <s v="ID0989"/>
    <d v="2012-05-28T08:41:13"/>
    <n v="120000"/>
    <n v="120000"/>
    <x v="4"/>
    <x v="59"/>
    <s v="analyst"/>
    <x v="5"/>
    <s v="Australia"/>
    <x v="6"/>
    <x v="2"/>
    <x v="3"/>
    <x v="19"/>
    <x v="4"/>
    <x v="1"/>
    <x v="0"/>
  </r>
  <r>
    <s v="ID0995"/>
    <d v="2012-05-28T09:26:10"/>
    <n v="120000"/>
    <n v="120000"/>
    <x v="4"/>
    <x v="59"/>
    <s v="HSLP Data Analyst"/>
    <x v="5"/>
    <s v="Australia"/>
    <x v="6"/>
    <x v="2"/>
    <x v="3"/>
    <x v="12"/>
    <x v="0"/>
    <x v="1"/>
    <x v="0"/>
  </r>
  <r>
    <s v="ID1587"/>
    <d v="2012-06-01T10:55:27"/>
    <s v="AU $120000"/>
    <n v="120000"/>
    <x v="4"/>
    <x v="59"/>
    <s v="Reporting Analyst"/>
    <x v="5"/>
    <s v="Australia"/>
    <x v="6"/>
    <x v="2"/>
    <x v="2"/>
    <x v="12"/>
    <x v="0"/>
    <x v="1"/>
    <x v="0"/>
  </r>
  <r>
    <s v="ID1901"/>
    <d v="2012-06-19T07:59:00"/>
    <n v="120000"/>
    <n v="120000"/>
    <x v="4"/>
    <x v="59"/>
    <s v="Manager"/>
    <x v="0"/>
    <s v="Australia"/>
    <x v="6"/>
    <x v="2"/>
    <x v="0"/>
    <x v="9"/>
    <x v="0"/>
    <x v="1"/>
    <x v="0"/>
  </r>
  <r>
    <s v="ID0535"/>
    <d v="2012-05-26T05:18:12"/>
    <s v="120k"/>
    <n v="120000"/>
    <x v="0"/>
    <x v="60"/>
    <s v="manager"/>
    <x v="0"/>
    <s v="nz"/>
    <x v="12"/>
    <x v="2"/>
    <x v="2"/>
    <x v="0"/>
    <x v="0"/>
    <x v="1"/>
    <x v="0"/>
  </r>
  <r>
    <s v="ID1262"/>
    <d v="2012-05-29T08:25:51"/>
    <s v="120,000  US$"/>
    <n v="120000"/>
    <x v="0"/>
    <x v="60"/>
    <s v="Consultant - Process Improvement"/>
    <x v="4"/>
    <s v="Singapore"/>
    <x v="17"/>
    <x v="3"/>
    <x v="0"/>
    <x v="12"/>
    <x v="0"/>
    <x v="1"/>
    <x v="0"/>
  </r>
  <r>
    <s v="ID0084"/>
    <d v="2012-05-26T00:05:45"/>
    <n v="120000"/>
    <n v="120000"/>
    <x v="0"/>
    <x v="60"/>
    <s v="Manager, Forecasts &amp; Budgets"/>
    <x v="0"/>
    <s v="USA"/>
    <x v="0"/>
    <x v="0"/>
    <x v="3"/>
    <x v="0"/>
    <x v="0"/>
    <x v="1"/>
    <x v="0"/>
  </r>
  <r>
    <s v="ID0440"/>
    <d v="2012-05-26T02:39:56"/>
    <n v="120000"/>
    <n v="120000"/>
    <x v="0"/>
    <x v="60"/>
    <s v="Director"/>
    <x v="2"/>
    <s v="USA"/>
    <x v="0"/>
    <x v="0"/>
    <x v="0"/>
    <x v="0"/>
    <x v="0"/>
    <x v="1"/>
    <x v="0"/>
  </r>
  <r>
    <s v="ID0554"/>
    <d v="2012-05-26T05:48:10"/>
    <n v="120000"/>
    <n v="120000"/>
    <x v="0"/>
    <x v="60"/>
    <s v="Director"/>
    <x v="2"/>
    <s v="USA"/>
    <x v="0"/>
    <x v="0"/>
    <x v="3"/>
    <x v="0"/>
    <x v="0"/>
    <x v="1"/>
    <x v="0"/>
  </r>
  <r>
    <s v="ID0592"/>
    <d v="2012-05-26T08:08:43"/>
    <n v="120000"/>
    <n v="120000"/>
    <x v="0"/>
    <x v="60"/>
    <s v="Sr. Analyst"/>
    <x v="5"/>
    <s v="USA"/>
    <x v="0"/>
    <x v="0"/>
    <x v="1"/>
    <x v="17"/>
    <x v="0"/>
    <x v="1"/>
    <x v="0"/>
  </r>
  <r>
    <s v="ID1385"/>
    <d v="2012-05-29T21:42:44"/>
    <n v="120000"/>
    <n v="120000"/>
    <x v="0"/>
    <x v="60"/>
    <s v="Finance Manager"/>
    <x v="0"/>
    <s v="USA"/>
    <x v="0"/>
    <x v="0"/>
    <x v="2"/>
    <x v="12"/>
    <x v="0"/>
    <x v="1"/>
    <x v="0"/>
  </r>
  <r>
    <s v="ID1417"/>
    <d v="2012-05-30T00:25:43"/>
    <n v="120000"/>
    <n v="120000"/>
    <x v="0"/>
    <x v="60"/>
    <s v="Finance Manager"/>
    <x v="0"/>
    <s v="USA"/>
    <x v="0"/>
    <x v="0"/>
    <x v="2"/>
    <x v="2"/>
    <x v="2"/>
    <x v="1"/>
    <x v="0"/>
  </r>
  <r>
    <s v="ID1830"/>
    <d v="2012-06-13T06:19:24"/>
    <n v="120000"/>
    <n v="120000"/>
    <x v="0"/>
    <x v="60"/>
    <s v="Financial Modeler"/>
    <x v="8"/>
    <s v="USA"/>
    <x v="0"/>
    <x v="0"/>
    <x v="3"/>
    <x v="3"/>
    <x v="3"/>
    <x v="1"/>
    <x v="0"/>
  </r>
  <r>
    <s v="ID1115"/>
    <d v="2012-05-28T17:02:43"/>
    <n v="75000"/>
    <n v="75000"/>
    <x v="1"/>
    <x v="61"/>
    <s v="Management Consultant"/>
    <x v="0"/>
    <s v="UK"/>
    <x v="1"/>
    <x v="1"/>
    <x v="2"/>
    <x v="2"/>
    <x v="2"/>
    <x v="1"/>
    <x v="0"/>
  </r>
  <r>
    <s v="ID1240"/>
    <d v="2012-05-29T03:51:28"/>
    <n v="75000"/>
    <n v="75000"/>
    <x v="1"/>
    <x v="61"/>
    <s v="Finance Manager"/>
    <x v="0"/>
    <s v="UK"/>
    <x v="1"/>
    <x v="1"/>
    <x v="3"/>
    <x v="3"/>
    <x v="3"/>
    <x v="1"/>
    <x v="0"/>
  </r>
  <r>
    <s v="ID1843"/>
    <d v="2012-06-14T12:27:30"/>
    <n v="118000"/>
    <n v="118000"/>
    <x v="0"/>
    <x v="62"/>
    <s v="AVP"/>
    <x v="2"/>
    <s v="USA"/>
    <x v="0"/>
    <x v="0"/>
    <x v="3"/>
    <x v="7"/>
    <x v="4"/>
    <x v="1"/>
    <x v="0"/>
  </r>
  <r>
    <s v="ID0746"/>
    <d v="2012-05-26T16:10:08"/>
    <n v="74000"/>
    <n v="74000"/>
    <x v="1"/>
    <x v="63"/>
    <s v="Corporate Finance Manager"/>
    <x v="0"/>
    <s v="UK"/>
    <x v="1"/>
    <x v="1"/>
    <x v="3"/>
    <x v="12"/>
    <x v="0"/>
    <x v="1"/>
    <x v="0"/>
  </r>
  <r>
    <s v="ID0538"/>
    <d v="2012-05-26T05:23:20"/>
    <s v="73,000 GBP"/>
    <n v="73000"/>
    <x v="1"/>
    <x v="64"/>
    <s v="Finance Manager"/>
    <x v="0"/>
    <s v="UK"/>
    <x v="1"/>
    <x v="1"/>
    <x v="3"/>
    <x v="0"/>
    <x v="0"/>
    <x v="1"/>
    <x v="0"/>
  </r>
  <r>
    <s v="ID1739"/>
    <d v="2012-06-07T20:48:04"/>
    <s v="Â£73000"/>
    <n v="73000"/>
    <x v="1"/>
    <x v="64"/>
    <s v="Financial Controller"/>
    <x v="7"/>
    <s v="UK"/>
    <x v="1"/>
    <x v="1"/>
    <x v="3"/>
    <x v="9"/>
    <x v="0"/>
    <x v="1"/>
    <x v="0"/>
  </r>
  <r>
    <s v="ID0418"/>
    <d v="2012-05-26T02:17:38"/>
    <s v="US$115000"/>
    <n v="115000"/>
    <x v="0"/>
    <x v="65"/>
    <s v="Consultant"/>
    <x v="4"/>
    <s v="USA"/>
    <x v="0"/>
    <x v="0"/>
    <x v="2"/>
    <x v="0"/>
    <x v="0"/>
    <x v="1"/>
    <x v="0"/>
  </r>
  <r>
    <s v="ID0586"/>
    <d v="2012-05-26T07:50:50"/>
    <n v="115000"/>
    <n v="115000"/>
    <x v="0"/>
    <x v="65"/>
    <s v="Mgr Op Excellence"/>
    <x v="0"/>
    <s v="USA"/>
    <x v="0"/>
    <x v="0"/>
    <x v="3"/>
    <x v="5"/>
    <x v="2"/>
    <x v="1"/>
    <x v="0"/>
  </r>
  <r>
    <s v="ID0873"/>
    <d v="2012-05-27T08:55:36"/>
    <n v="115000"/>
    <n v="115000"/>
    <x v="0"/>
    <x v="65"/>
    <s v="Principal Financial Analyst"/>
    <x v="5"/>
    <s v="USA"/>
    <x v="0"/>
    <x v="0"/>
    <x v="3"/>
    <x v="2"/>
    <x v="2"/>
    <x v="1"/>
    <x v="0"/>
  </r>
  <r>
    <s v="ID1922"/>
    <d v="2012-06-20T05:03:44"/>
    <n v="115000"/>
    <n v="115000"/>
    <x v="0"/>
    <x v="65"/>
    <s v="Business Analyst"/>
    <x v="5"/>
    <s v="USA"/>
    <x v="0"/>
    <x v="0"/>
    <x v="1"/>
    <x v="5"/>
    <x v="2"/>
    <x v="1"/>
    <x v="0"/>
  </r>
  <r>
    <s v="ID1147"/>
    <d v="2012-05-28T19:25:35"/>
    <n v="90000"/>
    <n v="90000"/>
    <x v="2"/>
    <x v="66"/>
    <s v="Management Information Manager"/>
    <x v="0"/>
    <s v="Continental Europe"/>
    <x v="18"/>
    <x v="1"/>
    <x v="2"/>
    <x v="3"/>
    <x v="3"/>
    <x v="1"/>
    <x v="0"/>
  </r>
  <r>
    <s v="ID1867"/>
    <d v="2012-06-15T20:50:49"/>
    <s v="EUR 90000"/>
    <n v="90000"/>
    <x v="2"/>
    <x v="66"/>
    <s v="Controller"/>
    <x v="7"/>
    <s v="mainland Europe (Euro zone)"/>
    <x v="4"/>
    <x v="1"/>
    <x v="2"/>
    <x v="3"/>
    <x v="3"/>
    <x v="1"/>
    <x v="0"/>
  </r>
  <r>
    <s v="ID0232"/>
    <d v="2012-05-26T00:59:09"/>
    <n v="114000"/>
    <n v="114000"/>
    <x v="0"/>
    <x v="67"/>
    <s v="Director"/>
    <x v="2"/>
    <s v="USA"/>
    <x v="0"/>
    <x v="0"/>
    <x v="2"/>
    <x v="0"/>
    <x v="0"/>
    <x v="1"/>
    <x v="0"/>
  </r>
  <r>
    <s v="ID0983"/>
    <d v="2012-05-28T07:59:49"/>
    <n v="110000"/>
    <n v="110000"/>
    <x v="4"/>
    <x v="68"/>
    <s v="Sustainability Strategy Advisor"/>
    <x v="0"/>
    <s v="Australia"/>
    <x v="6"/>
    <x v="2"/>
    <x v="2"/>
    <x v="9"/>
    <x v="0"/>
    <x v="1"/>
    <x v="0"/>
  </r>
  <r>
    <s v="ID1264"/>
    <d v="2012-05-29T08:41:14"/>
    <n v="110000"/>
    <n v="110000"/>
    <x v="4"/>
    <x v="68"/>
    <s v="Analyst"/>
    <x v="5"/>
    <s v="Australia"/>
    <x v="6"/>
    <x v="2"/>
    <x v="2"/>
    <x v="17"/>
    <x v="0"/>
    <x v="1"/>
    <x v="0"/>
  </r>
  <r>
    <s v="ID1865"/>
    <d v="2012-06-15T18:13:12"/>
    <n v="112000"/>
    <n v="112000"/>
    <x v="0"/>
    <x v="69"/>
    <s v="manager"/>
    <x v="0"/>
    <s v="USA"/>
    <x v="0"/>
    <x v="0"/>
    <x v="2"/>
    <x v="9"/>
    <x v="0"/>
    <x v="1"/>
    <x v="0"/>
  </r>
  <r>
    <s v="ID0181"/>
    <d v="2012-05-26T00:49:59"/>
    <n v="111680"/>
    <n v="111680"/>
    <x v="0"/>
    <x v="70"/>
    <s v="Director of Analytics"/>
    <x v="5"/>
    <s v="USA"/>
    <x v="0"/>
    <x v="0"/>
    <x v="2"/>
    <x v="0"/>
    <x v="0"/>
    <x v="1"/>
    <x v="0"/>
  </r>
  <r>
    <s v="ID0553"/>
    <d v="2012-05-26T05:46:42"/>
    <n v="111000"/>
    <n v="111000"/>
    <x v="0"/>
    <x v="71"/>
    <s v="Senior Financial Analyst"/>
    <x v="5"/>
    <s v="Japan"/>
    <x v="19"/>
    <x v="3"/>
    <x v="1"/>
    <x v="0"/>
    <x v="0"/>
    <x v="1"/>
    <x v="0"/>
  </r>
  <r>
    <s v="ID1434"/>
    <d v="2012-05-30T02:22:59"/>
    <n v="111000"/>
    <n v="111000"/>
    <x v="0"/>
    <x v="71"/>
    <s v="Project Manager - Finance"/>
    <x v="0"/>
    <s v="USA"/>
    <x v="0"/>
    <x v="0"/>
    <x v="2"/>
    <x v="2"/>
    <x v="2"/>
    <x v="1"/>
    <x v="0"/>
  </r>
  <r>
    <s v="ID0134"/>
    <d v="2012-05-26T00:43:03"/>
    <n v="70000"/>
    <n v="70000"/>
    <x v="1"/>
    <x v="72"/>
    <s v="Project Manager"/>
    <x v="0"/>
    <s v="UK"/>
    <x v="1"/>
    <x v="1"/>
    <x v="2"/>
    <x v="0"/>
    <x v="0"/>
    <x v="1"/>
    <x v="0"/>
  </r>
  <r>
    <s v="ID1348"/>
    <d v="2012-05-29T18:05:50"/>
    <s v="Â£70000"/>
    <n v="70000"/>
    <x v="1"/>
    <x v="72"/>
    <s v="Consultant"/>
    <x v="4"/>
    <s v="UK"/>
    <x v="1"/>
    <x v="1"/>
    <x v="3"/>
    <x v="5"/>
    <x v="2"/>
    <x v="1"/>
    <x v="0"/>
  </r>
  <r>
    <s v="ID0484"/>
    <d v="2012-05-26T03:25:57"/>
    <n v="110000"/>
    <n v="110000"/>
    <x v="0"/>
    <x v="73"/>
    <s v="Senior consultant accounting"/>
    <x v="8"/>
    <s v="Norway"/>
    <x v="16"/>
    <x v="1"/>
    <x v="2"/>
    <x v="0"/>
    <x v="0"/>
    <x v="1"/>
    <x v="0"/>
  </r>
  <r>
    <s v="ID1556"/>
    <d v="2012-05-31T21:47:37"/>
    <n v="110000"/>
    <n v="110000"/>
    <x v="0"/>
    <x v="73"/>
    <s v="Business Controller"/>
    <x v="7"/>
    <s v="Norway"/>
    <x v="16"/>
    <x v="1"/>
    <x v="1"/>
    <x v="12"/>
    <x v="0"/>
    <x v="1"/>
    <x v="0"/>
  </r>
  <r>
    <s v="ID0087"/>
    <d v="2012-05-26T00:15:17"/>
    <n v="110000"/>
    <n v="110000"/>
    <x v="0"/>
    <x v="73"/>
    <s v="Senior Scheduling Engineer"/>
    <x v="6"/>
    <s v="USA"/>
    <x v="0"/>
    <x v="0"/>
    <x v="2"/>
    <x v="0"/>
    <x v="0"/>
    <x v="1"/>
    <x v="0"/>
  </r>
  <r>
    <s v="ID1361"/>
    <d v="2012-05-29T19:08:37"/>
    <n v="110000"/>
    <n v="110000"/>
    <x v="0"/>
    <x v="73"/>
    <s v="Business Analytics Associate"/>
    <x v="5"/>
    <s v="USA"/>
    <x v="0"/>
    <x v="0"/>
    <x v="0"/>
    <x v="2"/>
    <x v="2"/>
    <x v="1"/>
    <x v="0"/>
  </r>
  <r>
    <s v="ID1919"/>
    <d v="2012-06-20T02:31:52"/>
    <n v="110000"/>
    <n v="110000"/>
    <x v="0"/>
    <x v="73"/>
    <s v="Vice President - Finance"/>
    <x v="2"/>
    <s v="USA"/>
    <x v="0"/>
    <x v="0"/>
    <x v="3"/>
    <x v="2"/>
    <x v="2"/>
    <x v="1"/>
    <x v="0"/>
  </r>
  <r>
    <s v="ID0804"/>
    <d v="2012-05-26T21:24:39"/>
    <s v="ZAR900,000"/>
    <n v="900000"/>
    <x v="9"/>
    <x v="74"/>
    <s v="Business Analyst"/>
    <x v="5"/>
    <s v="South africa"/>
    <x v="14"/>
    <x v="4"/>
    <x v="1"/>
    <x v="20"/>
    <x v="1"/>
    <x v="1"/>
    <x v="0"/>
  </r>
  <r>
    <s v="ID0987"/>
    <d v="2012-05-28T08:35:32"/>
    <s v="A$107000"/>
    <n v="107000"/>
    <x v="4"/>
    <x v="75"/>
    <s v="Management Accountant"/>
    <x v="0"/>
    <s v="Australia"/>
    <x v="6"/>
    <x v="2"/>
    <x v="3"/>
    <x v="21"/>
    <x v="1"/>
    <x v="1"/>
    <x v="0"/>
  </r>
  <r>
    <s v="ID1484"/>
    <d v="2012-05-30T19:04:44"/>
    <n v="109000"/>
    <n v="109000"/>
    <x v="0"/>
    <x v="76"/>
    <s v="Mgr Technology"/>
    <x v="0"/>
    <s v="USA"/>
    <x v="0"/>
    <x v="0"/>
    <x v="3"/>
    <x v="5"/>
    <x v="2"/>
    <x v="1"/>
    <x v="0"/>
  </r>
  <r>
    <s v="ID0446"/>
    <d v="2012-05-26T02:48:32"/>
    <n v="110000"/>
    <n v="110000"/>
    <x v="3"/>
    <x v="77"/>
    <s v="Continuos improvment"/>
    <x v="7"/>
    <s v="Canad"/>
    <x v="3"/>
    <x v="0"/>
    <x v="2"/>
    <x v="0"/>
    <x v="0"/>
    <x v="1"/>
    <x v="0"/>
  </r>
  <r>
    <s v="ID0209"/>
    <d v="2012-05-26T00:54:16"/>
    <n v="108160"/>
    <n v="108160"/>
    <x v="0"/>
    <x v="78"/>
    <s v="Sr. Financial Analyst"/>
    <x v="5"/>
    <s v="USA"/>
    <x v="0"/>
    <x v="0"/>
    <x v="3"/>
    <x v="0"/>
    <x v="0"/>
    <x v="1"/>
    <x v="0"/>
  </r>
  <r>
    <s v="ID0588"/>
    <d v="2012-05-26T07:57:04"/>
    <n v="106000"/>
    <n v="106000"/>
    <x v="4"/>
    <x v="79"/>
    <s v="Pricing and Strategy Specialist"/>
    <x v="1"/>
    <s v="Australia"/>
    <x v="6"/>
    <x v="2"/>
    <x v="3"/>
    <x v="22"/>
    <x v="3"/>
    <x v="1"/>
    <x v="0"/>
  </r>
  <r>
    <s v="ID0496"/>
    <d v="2012-05-26T03:48:42"/>
    <s v="USD 108,000"/>
    <n v="108000"/>
    <x v="0"/>
    <x v="80"/>
    <s v="Manager"/>
    <x v="0"/>
    <s v="Norway"/>
    <x v="16"/>
    <x v="1"/>
    <x v="3"/>
    <x v="0"/>
    <x v="0"/>
    <x v="1"/>
    <x v="0"/>
  </r>
  <r>
    <s v="ID0331"/>
    <d v="2012-05-26T01:31:58"/>
    <n v="108000"/>
    <n v="108000"/>
    <x v="0"/>
    <x v="80"/>
    <s v="Database Architect"/>
    <x v="0"/>
    <s v="USA"/>
    <x v="0"/>
    <x v="0"/>
    <x v="2"/>
    <x v="0"/>
    <x v="0"/>
    <x v="1"/>
    <x v="0"/>
  </r>
  <r>
    <s v="ID0596"/>
    <d v="2012-05-26T08:43:07"/>
    <n v="108000"/>
    <n v="108000"/>
    <x v="0"/>
    <x v="80"/>
    <s v="Technology consultant "/>
    <x v="4"/>
    <s v="USA"/>
    <x v="0"/>
    <x v="0"/>
    <x v="2"/>
    <x v="17"/>
    <x v="0"/>
    <x v="1"/>
    <x v="0"/>
  </r>
  <r>
    <s v="ID0017"/>
    <d v="2012-05-25T04:10:11"/>
    <n v="107000"/>
    <n v="107000"/>
    <x v="0"/>
    <x v="81"/>
    <s v="Business Development"/>
    <x v="0"/>
    <s v="Switzerland"/>
    <x v="11"/>
    <x v="1"/>
    <x v="3"/>
    <x v="0"/>
    <x v="0"/>
    <x v="1"/>
    <x v="0"/>
  </r>
  <r>
    <s v="ID1266"/>
    <d v="2012-05-29T08:59:41"/>
    <n v="107000"/>
    <n v="107000"/>
    <x v="0"/>
    <x v="81"/>
    <s v="Certified Public Accountant"/>
    <x v="8"/>
    <s v="USA"/>
    <x v="0"/>
    <x v="0"/>
    <x v="3"/>
    <x v="13"/>
    <x v="2"/>
    <x v="1"/>
    <x v="0"/>
  </r>
  <r>
    <s v="ID1418"/>
    <d v="2012-05-30T00:34:53"/>
    <n v="107000"/>
    <n v="107000"/>
    <x v="0"/>
    <x v="81"/>
    <s v="Tax Manager"/>
    <x v="0"/>
    <s v="USA"/>
    <x v="0"/>
    <x v="0"/>
    <x v="1"/>
    <x v="23"/>
    <x v="1"/>
    <x v="1"/>
    <x v="0"/>
  </r>
  <r>
    <s v="ID1213"/>
    <d v="2012-05-29T00:26:21"/>
    <s v="DKK 625000"/>
    <n v="625000"/>
    <x v="10"/>
    <x v="82"/>
    <s v="Manager Business Controlling"/>
    <x v="0"/>
    <s v="Denmark"/>
    <x v="20"/>
    <x v="1"/>
    <x v="3"/>
    <x v="8"/>
    <x v="1"/>
    <x v="1"/>
    <x v="0"/>
  </r>
  <r>
    <s v="ID1637"/>
    <d v="2012-06-03T04:42:54"/>
    <n v="106000"/>
    <n v="106000"/>
    <x v="0"/>
    <x v="83"/>
    <s v="IT Developer"/>
    <x v="5"/>
    <s v="Denmark"/>
    <x v="20"/>
    <x v="1"/>
    <x v="0"/>
    <x v="17"/>
    <x v="0"/>
    <x v="1"/>
    <x v="0"/>
  </r>
  <r>
    <s v="ID0166"/>
    <d v="2012-05-26T00:47:50"/>
    <n v="107000"/>
    <n v="107000"/>
    <x v="3"/>
    <x v="84"/>
    <s v="Manager, Asset Optimization"/>
    <x v="0"/>
    <s v="Canada"/>
    <x v="3"/>
    <x v="0"/>
    <x v="2"/>
    <x v="0"/>
    <x v="0"/>
    <x v="1"/>
    <x v="0"/>
  </r>
  <r>
    <s v="ID0677"/>
    <d v="2012-05-26T13:01:44"/>
    <n v="105000"/>
    <n v="105000"/>
    <x v="0"/>
    <x v="85"/>
    <s v="Senior Consultant"/>
    <x v="4"/>
    <s v="USA"/>
    <x v="0"/>
    <x v="0"/>
    <x v="2"/>
    <x v="5"/>
    <x v="2"/>
    <x v="1"/>
    <x v="0"/>
  </r>
  <r>
    <s v="ID0930"/>
    <d v="2012-05-27T21:49:55"/>
    <n v="105000"/>
    <n v="105000"/>
    <x v="0"/>
    <x v="85"/>
    <s v="business analyst"/>
    <x v="5"/>
    <s v="USA"/>
    <x v="0"/>
    <x v="0"/>
    <x v="3"/>
    <x v="3"/>
    <x v="3"/>
    <x v="1"/>
    <x v="0"/>
  </r>
  <r>
    <s v="ID1357"/>
    <d v="2012-05-29T18:55:20"/>
    <n v="105000"/>
    <n v="105000"/>
    <x v="0"/>
    <x v="85"/>
    <s v="Director of Technology"/>
    <x v="2"/>
    <s v="USA"/>
    <x v="0"/>
    <x v="0"/>
    <x v="0"/>
    <x v="5"/>
    <x v="2"/>
    <x v="1"/>
    <x v="0"/>
  </r>
  <r>
    <s v="ID1534"/>
    <d v="2012-05-31T10:37:38"/>
    <n v="105000"/>
    <n v="105000"/>
    <x v="0"/>
    <x v="85"/>
    <s v="Business Banker"/>
    <x v="0"/>
    <s v="USA"/>
    <x v="0"/>
    <x v="0"/>
    <x v="0"/>
    <x v="1"/>
    <x v="1"/>
    <x v="1"/>
    <x v="0"/>
  </r>
  <r>
    <s v="ID1197"/>
    <d v="2012-05-28T23:25:32"/>
    <s v="82.000 Euro (pre-tax)"/>
    <n v="82000"/>
    <x v="2"/>
    <x v="86"/>
    <s v="Finance Project Manager"/>
    <x v="0"/>
    <s v="Netherlands"/>
    <x v="2"/>
    <x v="1"/>
    <x v="1"/>
    <x v="8"/>
    <x v="1"/>
    <x v="1"/>
    <x v="0"/>
  </r>
  <r>
    <s v="ID0585"/>
    <d v="2012-05-26T07:48:29"/>
    <n v="102000"/>
    <n v="102000"/>
    <x v="4"/>
    <x v="87"/>
    <s v="coordinator lismore regional airport"/>
    <x v="0"/>
    <s v="Australia"/>
    <x v="6"/>
    <x v="2"/>
    <x v="0"/>
    <x v="2"/>
    <x v="2"/>
    <x v="1"/>
    <x v="0"/>
  </r>
  <r>
    <s v="ID0419"/>
    <d v="2012-05-26T02:18:03"/>
    <s v="Â£66000"/>
    <n v="66000"/>
    <x v="1"/>
    <x v="88"/>
    <s v="IT Project Manager, EMEA"/>
    <x v="0"/>
    <s v="UK"/>
    <x v="1"/>
    <x v="1"/>
    <x v="0"/>
    <x v="0"/>
    <x v="0"/>
    <x v="1"/>
    <x v="0"/>
  </r>
  <r>
    <s v="ID0143"/>
    <d v="2012-05-26T00:43:49"/>
    <n v="104000"/>
    <n v="104000"/>
    <x v="0"/>
    <x v="89"/>
    <s v="Finance Director"/>
    <x v="2"/>
    <s v="USA"/>
    <x v="0"/>
    <x v="0"/>
    <x v="2"/>
    <x v="0"/>
    <x v="0"/>
    <x v="1"/>
    <x v="0"/>
  </r>
  <r>
    <s v="ID0525"/>
    <d v="2012-05-26T04:44:26"/>
    <n v="104000"/>
    <n v="104000"/>
    <x v="0"/>
    <x v="89"/>
    <s v="Vice President, Analyst"/>
    <x v="5"/>
    <s v="USA"/>
    <x v="0"/>
    <x v="0"/>
    <x v="3"/>
    <x v="0"/>
    <x v="0"/>
    <x v="1"/>
    <x v="0"/>
  </r>
  <r>
    <s v="ID0270"/>
    <d v="2012-05-26T01:09:32"/>
    <n v="103000"/>
    <n v="103000"/>
    <x v="0"/>
    <x v="90"/>
    <s v="VP / Credit Administrator"/>
    <x v="2"/>
    <s v="USA"/>
    <x v="0"/>
    <x v="0"/>
    <x v="2"/>
    <x v="0"/>
    <x v="0"/>
    <x v="1"/>
    <x v="0"/>
  </r>
  <r>
    <s v="ID1379"/>
    <d v="2012-05-29T21:25:03"/>
    <n v="103000"/>
    <n v="103000"/>
    <x v="0"/>
    <x v="90"/>
    <s v="Controller"/>
    <x v="7"/>
    <s v="USA"/>
    <x v="0"/>
    <x v="0"/>
    <x v="3"/>
    <x v="16"/>
    <x v="1"/>
    <x v="1"/>
    <x v="0"/>
  </r>
  <r>
    <s v="ID1890"/>
    <d v="2012-06-18T05:42:18"/>
    <n v="600000"/>
    <n v="600000"/>
    <x v="10"/>
    <x v="91"/>
    <s v="Engineer"/>
    <x v="6"/>
    <s v="DK"/>
    <x v="20"/>
    <x v="1"/>
    <x v="2"/>
    <x v="3"/>
    <x v="3"/>
    <x v="1"/>
    <x v="0"/>
  </r>
  <r>
    <s v="ID0433"/>
    <d v="2012-05-26T02:33:10"/>
    <s v="Â£65000"/>
    <n v="65000"/>
    <x v="1"/>
    <x v="92"/>
    <s v="Financial Controller"/>
    <x v="7"/>
    <s v="UK"/>
    <x v="1"/>
    <x v="1"/>
    <x v="2"/>
    <x v="0"/>
    <x v="0"/>
    <x v="1"/>
    <x v="0"/>
  </r>
  <r>
    <s v="ID0748"/>
    <d v="2012-05-26T16:16:39"/>
    <n v="65000"/>
    <n v="65000"/>
    <x v="1"/>
    <x v="92"/>
    <s v="compliance manager"/>
    <x v="0"/>
    <s v="UK"/>
    <x v="1"/>
    <x v="1"/>
    <x v="3"/>
    <x v="5"/>
    <x v="2"/>
    <x v="1"/>
    <x v="0"/>
  </r>
  <r>
    <s v="ID0916"/>
    <d v="2012-05-27T17:17:24"/>
    <s v="Â£65000"/>
    <n v="65000"/>
    <x v="1"/>
    <x v="92"/>
    <s v="Manager"/>
    <x v="0"/>
    <s v="UK"/>
    <x v="1"/>
    <x v="1"/>
    <x v="0"/>
    <x v="5"/>
    <x v="2"/>
    <x v="1"/>
    <x v="0"/>
  </r>
  <r>
    <s v="ID1445"/>
    <d v="2012-05-30T10:57:38"/>
    <n v="8500"/>
    <n v="102000"/>
    <x v="0"/>
    <x v="93"/>
    <s v="Sales Analyst"/>
    <x v="5"/>
    <s v="USA"/>
    <x v="0"/>
    <x v="0"/>
    <x v="3"/>
    <x v="12"/>
    <x v="0"/>
    <x v="1"/>
    <x v="0"/>
  </r>
  <r>
    <s v="ID0073"/>
    <d v="2012-05-25T22:59:05"/>
    <s v="$AUD100000"/>
    <n v="100000"/>
    <x v="4"/>
    <x v="94"/>
    <s v="technical trainer"/>
    <x v="0"/>
    <s v="Australia"/>
    <x v="6"/>
    <x v="2"/>
    <x v="3"/>
    <x v="0"/>
    <x v="0"/>
    <x v="1"/>
    <x v="0"/>
  </r>
  <r>
    <s v="ID0609"/>
    <d v="2012-05-26T09:52:22"/>
    <n v="100000"/>
    <n v="100000"/>
    <x v="4"/>
    <x v="94"/>
    <s v="Purchasing Manager"/>
    <x v="0"/>
    <s v="Australia"/>
    <x v="6"/>
    <x v="2"/>
    <x v="2"/>
    <x v="3"/>
    <x v="3"/>
    <x v="1"/>
    <x v="0"/>
  </r>
  <r>
    <s v="ID0626"/>
    <d v="2012-05-26T11:05:45"/>
    <n v="100000"/>
    <n v="100000"/>
    <x v="4"/>
    <x v="94"/>
    <s v="Business Analyst"/>
    <x v="5"/>
    <s v="Australia"/>
    <x v="6"/>
    <x v="2"/>
    <x v="1"/>
    <x v="24"/>
    <x v="4"/>
    <x v="1"/>
    <x v="0"/>
  </r>
  <r>
    <s v="ID0681"/>
    <d v="2012-05-26T13:03:58"/>
    <n v="100000"/>
    <n v="100000"/>
    <x v="4"/>
    <x v="94"/>
    <s v="principal developer"/>
    <x v="0"/>
    <s v="Australia"/>
    <x v="6"/>
    <x v="2"/>
    <x v="0"/>
    <x v="3"/>
    <x v="3"/>
    <x v="1"/>
    <x v="0"/>
  </r>
  <r>
    <s v="ID0969"/>
    <d v="2012-05-28T06:35:50"/>
    <n v="100000"/>
    <n v="100000"/>
    <x v="4"/>
    <x v="94"/>
    <s v="Senior Consultant"/>
    <x v="4"/>
    <s v="Australia"/>
    <x v="6"/>
    <x v="2"/>
    <x v="1"/>
    <x v="7"/>
    <x v="0"/>
    <x v="1"/>
    <x v="0"/>
  </r>
  <r>
    <s v="ID0994"/>
    <d v="2012-05-28T09:21:56"/>
    <n v="100000"/>
    <n v="100000"/>
    <x v="4"/>
    <x v="94"/>
    <s v="Reporting Analyst"/>
    <x v="5"/>
    <s v="Australia"/>
    <x v="6"/>
    <x v="2"/>
    <x v="3"/>
    <x v="3"/>
    <x v="3"/>
    <x v="1"/>
    <x v="0"/>
  </r>
  <r>
    <s v="ID1268"/>
    <d v="2012-05-29T09:25:31"/>
    <n v="100000"/>
    <n v="100000"/>
    <x v="4"/>
    <x v="94"/>
    <s v="Contractor/Consultant"/>
    <x v="4"/>
    <s v="Australia"/>
    <x v="6"/>
    <x v="2"/>
    <x v="3"/>
    <x v="5"/>
    <x v="2"/>
    <x v="1"/>
    <x v="0"/>
  </r>
  <r>
    <s v="ID1356"/>
    <d v="2012-05-29T18:55:18"/>
    <n v="100000"/>
    <n v="100000"/>
    <x v="4"/>
    <x v="94"/>
    <s v="Principal advisor"/>
    <x v="4"/>
    <s v="Australia"/>
    <x v="6"/>
    <x v="2"/>
    <x v="0"/>
    <x v="1"/>
    <x v="1"/>
    <x v="1"/>
    <x v="0"/>
  </r>
  <r>
    <s v="ID1584"/>
    <d v="2012-06-01T07:22:36"/>
    <n v="100000"/>
    <n v="100000"/>
    <x v="4"/>
    <x v="94"/>
    <s v="Management Accountant"/>
    <x v="0"/>
    <s v="Australia"/>
    <x v="6"/>
    <x v="2"/>
    <x v="3"/>
    <x v="3"/>
    <x v="3"/>
    <x v="1"/>
    <x v="0"/>
  </r>
  <r>
    <s v="ID0918"/>
    <d v="2012-05-27T18:19:31"/>
    <n v="64210.1"/>
    <n v="64210"/>
    <x v="1"/>
    <x v="95"/>
    <s v="HR Advisor - Systems &amp; MI"/>
    <x v="4"/>
    <s v="UK"/>
    <x v="1"/>
    <x v="1"/>
    <x v="3"/>
    <x v="22"/>
    <x v="3"/>
    <x v="1"/>
    <x v="0"/>
  </r>
  <r>
    <s v="ID1928"/>
    <d v="2012-06-20T20:58:23"/>
    <n v="8400"/>
    <n v="100800"/>
    <x v="0"/>
    <x v="96"/>
    <s v="AVP"/>
    <x v="2"/>
    <s v="Oman"/>
    <x v="21"/>
    <x v="3"/>
    <x v="3"/>
    <x v="25"/>
    <x v="4"/>
    <x v="1"/>
    <x v="0"/>
  </r>
  <r>
    <s v="ID1585"/>
    <d v="2012-06-01T08:06:34"/>
    <s v="5.65 lac per annum"/>
    <n v="5650000"/>
    <x v="5"/>
    <x v="97"/>
    <s v="MIS"/>
    <x v="3"/>
    <s v="India"/>
    <x v="7"/>
    <x v="3"/>
    <x v="2"/>
    <x v="7"/>
    <x v="0"/>
    <x v="1"/>
    <x v="0"/>
  </r>
  <r>
    <s v="ID0050"/>
    <d v="2012-05-25T06:04:57"/>
    <s v="100000 USD"/>
    <n v="100000"/>
    <x v="0"/>
    <x v="98"/>
    <s v="Seinor Financial Analyst"/>
    <x v="5"/>
    <s v="Germany"/>
    <x v="8"/>
    <x v="1"/>
    <x v="1"/>
    <x v="0"/>
    <x v="0"/>
    <x v="1"/>
    <x v="0"/>
  </r>
  <r>
    <s v="ID0893"/>
    <d v="2012-05-27T13:52:53"/>
    <s v="100,000 usd"/>
    <n v="100000"/>
    <x v="0"/>
    <x v="98"/>
    <s v="Director"/>
    <x v="2"/>
    <s v="MÃ©xico"/>
    <x v="22"/>
    <x v="0"/>
    <x v="1"/>
    <x v="2"/>
    <x v="2"/>
    <x v="1"/>
    <x v="0"/>
  </r>
  <r>
    <s v="ID1235"/>
    <d v="2012-05-29T02:26:28"/>
    <s v="100000 USD"/>
    <n v="100000"/>
    <x v="0"/>
    <x v="98"/>
    <s v="Controller"/>
    <x v="7"/>
    <s v="Norway"/>
    <x v="16"/>
    <x v="1"/>
    <x v="3"/>
    <x v="13"/>
    <x v="2"/>
    <x v="1"/>
    <x v="0"/>
  </r>
  <r>
    <s v="ID1723"/>
    <d v="2012-06-06T21:18:51"/>
    <n v="100000"/>
    <n v="100000"/>
    <x v="0"/>
    <x v="98"/>
    <s v="financial analyst (real estate)"/>
    <x v="5"/>
    <s v="Russia"/>
    <x v="23"/>
    <x v="1"/>
    <x v="1"/>
    <x v="7"/>
    <x v="0"/>
    <x v="1"/>
    <x v="0"/>
  </r>
  <r>
    <s v="ID0070"/>
    <d v="2012-05-25T07:47:00"/>
    <n v="100000"/>
    <n v="100000"/>
    <x v="0"/>
    <x v="98"/>
    <s v="Mngr MI"/>
    <x v="0"/>
    <s v="RSA"/>
    <x v="14"/>
    <x v="4"/>
    <x v="3"/>
    <x v="0"/>
    <x v="0"/>
    <x v="1"/>
    <x v="0"/>
  </r>
  <r>
    <s v="ID1382"/>
    <d v="2012-05-29T21:29:36"/>
    <n v="100000"/>
    <n v="100000"/>
    <x v="0"/>
    <x v="98"/>
    <s v="Vice Head of Dpt in Education"/>
    <x v="2"/>
    <s v="Sweden"/>
    <x v="24"/>
    <x v="1"/>
    <x v="2"/>
    <x v="3"/>
    <x v="3"/>
    <x v="1"/>
    <x v="0"/>
  </r>
  <r>
    <s v="ID1884"/>
    <d v="2012-06-17T04:02:00"/>
    <s v="US$100,000"/>
    <n v="100000"/>
    <x v="0"/>
    <x v="98"/>
    <s v="Senior Manager MIS"/>
    <x v="0"/>
    <s v="UAE"/>
    <x v="25"/>
    <x v="3"/>
    <x v="1"/>
    <x v="5"/>
    <x v="2"/>
    <x v="1"/>
    <x v="0"/>
  </r>
  <r>
    <s v="ID1305"/>
    <d v="2012-05-29T13:58:30"/>
    <s v="US$ 100,000"/>
    <n v="100000"/>
    <x v="0"/>
    <x v="98"/>
    <s v="Business Analyst"/>
    <x v="5"/>
    <s v="Uganda"/>
    <x v="26"/>
    <x v="4"/>
    <x v="3"/>
    <x v="11"/>
    <x v="3"/>
    <x v="1"/>
    <x v="0"/>
  </r>
  <r>
    <s v="ID0346"/>
    <d v="2012-05-26T01:38:51"/>
    <s v="100,000 US$ equiv"/>
    <n v="100000"/>
    <x v="0"/>
    <x v="98"/>
    <s v="Senior Data Analyst"/>
    <x v="5"/>
    <s v="UK"/>
    <x v="1"/>
    <x v="1"/>
    <x v="3"/>
    <x v="0"/>
    <x v="0"/>
    <x v="1"/>
    <x v="0"/>
  </r>
  <r>
    <s v="ID0158"/>
    <d v="2012-05-26T00:45:49"/>
    <n v="100000"/>
    <n v="100000"/>
    <x v="0"/>
    <x v="98"/>
    <s v="COST ACCOUNTANT"/>
    <x v="8"/>
    <s v="USA"/>
    <x v="0"/>
    <x v="0"/>
    <x v="1"/>
    <x v="0"/>
    <x v="0"/>
    <x v="1"/>
    <x v="0"/>
  </r>
  <r>
    <s v="ID0204"/>
    <d v="2012-05-26T00:53:42"/>
    <n v="100000"/>
    <n v="100000"/>
    <x v="0"/>
    <x v="98"/>
    <s v="Strategic Sourcing Manager"/>
    <x v="0"/>
    <s v="USA"/>
    <x v="0"/>
    <x v="0"/>
    <x v="1"/>
    <x v="0"/>
    <x v="0"/>
    <x v="1"/>
    <x v="0"/>
  </r>
  <r>
    <s v="ID0215"/>
    <d v="2012-05-26T00:55:06"/>
    <n v="100000"/>
    <n v="100000"/>
    <x v="0"/>
    <x v="98"/>
    <s v="Director of Finance"/>
    <x v="2"/>
    <s v="USA"/>
    <x v="0"/>
    <x v="0"/>
    <x v="3"/>
    <x v="0"/>
    <x v="0"/>
    <x v="1"/>
    <x v="0"/>
  </r>
  <r>
    <s v="ID0397"/>
    <d v="2012-05-26T02:04:01"/>
    <n v="100000"/>
    <n v="100000"/>
    <x v="0"/>
    <x v="98"/>
    <s v="Sales Operations Analyst"/>
    <x v="5"/>
    <s v="USA"/>
    <x v="0"/>
    <x v="0"/>
    <x v="1"/>
    <x v="0"/>
    <x v="0"/>
    <x v="1"/>
    <x v="0"/>
  </r>
  <r>
    <s v="ID0505"/>
    <d v="2012-05-26T04:05:08"/>
    <n v="100000"/>
    <n v="100000"/>
    <x v="0"/>
    <x v="98"/>
    <s v="Analyst"/>
    <x v="5"/>
    <s v="USA"/>
    <x v="0"/>
    <x v="0"/>
    <x v="3"/>
    <x v="0"/>
    <x v="0"/>
    <x v="1"/>
    <x v="0"/>
  </r>
  <r>
    <s v="ID0524"/>
    <d v="2012-05-26T04:41:20"/>
    <n v="100000"/>
    <n v="100000"/>
    <x v="0"/>
    <x v="98"/>
    <s v="Director"/>
    <x v="2"/>
    <s v="USA"/>
    <x v="0"/>
    <x v="0"/>
    <x v="2"/>
    <x v="0"/>
    <x v="0"/>
    <x v="1"/>
    <x v="0"/>
  </r>
  <r>
    <s v="ID0829"/>
    <d v="2012-05-26T23:04:02"/>
    <n v="100000"/>
    <n v="100000"/>
    <x v="0"/>
    <x v="98"/>
    <s v="director"/>
    <x v="2"/>
    <s v="USA"/>
    <x v="0"/>
    <x v="0"/>
    <x v="3"/>
    <x v="2"/>
    <x v="2"/>
    <x v="1"/>
    <x v="0"/>
  </r>
  <r>
    <s v="ID1227"/>
    <d v="2012-05-29T01:44:03"/>
    <n v="100000"/>
    <n v="100000"/>
    <x v="0"/>
    <x v="98"/>
    <s v="Finance Manager"/>
    <x v="0"/>
    <s v="USA"/>
    <x v="0"/>
    <x v="0"/>
    <x v="3"/>
    <x v="26"/>
    <x v="2"/>
    <x v="1"/>
    <x v="0"/>
  </r>
  <r>
    <s v="ID1374"/>
    <d v="2012-05-29T20:20:21"/>
    <s v="$100,000 US"/>
    <n v="100000"/>
    <x v="0"/>
    <x v="98"/>
    <s v="Senior Financial Analyst"/>
    <x v="5"/>
    <s v="USA"/>
    <x v="0"/>
    <x v="0"/>
    <x v="3"/>
    <x v="24"/>
    <x v="4"/>
    <x v="1"/>
    <x v="0"/>
  </r>
  <r>
    <s v="ID1643"/>
    <d v="2012-06-03T12:27:07"/>
    <n v="100000"/>
    <n v="100000"/>
    <x v="0"/>
    <x v="98"/>
    <s v="Consultant"/>
    <x v="4"/>
    <s v="USA"/>
    <x v="0"/>
    <x v="0"/>
    <x v="2"/>
    <x v="25"/>
    <x v="4"/>
    <x v="1"/>
    <x v="0"/>
  </r>
  <r>
    <s v="ID1799"/>
    <d v="2012-06-12T00:26:07"/>
    <n v="100000"/>
    <n v="100000"/>
    <x v="0"/>
    <x v="98"/>
    <s v="analyst"/>
    <x v="5"/>
    <s v="USA"/>
    <x v="0"/>
    <x v="0"/>
    <x v="1"/>
    <x v="13"/>
    <x v="2"/>
    <x v="1"/>
    <x v="0"/>
  </r>
  <r>
    <s v="ID1086"/>
    <d v="2012-05-28T15:44:12"/>
    <s v="Â£63000"/>
    <n v="63000"/>
    <x v="1"/>
    <x v="99"/>
    <s v="Business Improvement Specialist"/>
    <x v="1"/>
    <s v="UK"/>
    <x v="1"/>
    <x v="1"/>
    <x v="2"/>
    <x v="24"/>
    <x v="4"/>
    <x v="2"/>
    <x v="0"/>
  </r>
  <r>
    <s v="ID0394"/>
    <d v="2012-05-26T02:02:02"/>
    <s v="99147 $"/>
    <n v="99147"/>
    <x v="0"/>
    <x v="100"/>
    <s v="Chief Specialist of Economics &amp; Planning"/>
    <x v="1"/>
    <s v="Russia"/>
    <x v="23"/>
    <x v="1"/>
    <x v="3"/>
    <x v="0"/>
    <x v="0"/>
    <x v="2"/>
    <x v="0"/>
  </r>
  <r>
    <s v="ID0198"/>
    <d v="2012-05-26T00:52:37"/>
    <s v="US$ 99000"/>
    <n v="99000"/>
    <x v="0"/>
    <x v="101"/>
    <s v="Business Controller"/>
    <x v="7"/>
    <s v="USA"/>
    <x v="0"/>
    <x v="0"/>
    <x v="3"/>
    <x v="0"/>
    <x v="0"/>
    <x v="2"/>
    <x v="0"/>
  </r>
  <r>
    <s v="ID0275"/>
    <d v="2012-05-26T01:10:55"/>
    <n v="99000"/>
    <n v="99000"/>
    <x v="0"/>
    <x v="101"/>
    <s v="Business Analyst"/>
    <x v="5"/>
    <s v="USA"/>
    <x v="0"/>
    <x v="0"/>
    <x v="2"/>
    <x v="0"/>
    <x v="0"/>
    <x v="2"/>
    <x v="0"/>
  </r>
  <r>
    <s v="ID0239"/>
    <d v="2012-05-26T01:02:10"/>
    <n v="100000"/>
    <n v="100000"/>
    <x v="3"/>
    <x v="102"/>
    <s v="retail buyer"/>
    <x v="0"/>
    <s v="Canada"/>
    <x v="3"/>
    <x v="0"/>
    <x v="2"/>
    <x v="0"/>
    <x v="0"/>
    <x v="2"/>
    <x v="0"/>
  </r>
  <r>
    <s v="ID0793"/>
    <d v="2012-05-26T20:27:19"/>
    <n v="100000"/>
    <n v="100000"/>
    <x v="3"/>
    <x v="102"/>
    <s v="VP Infrastructure"/>
    <x v="2"/>
    <s v="Canada"/>
    <x v="3"/>
    <x v="0"/>
    <x v="3"/>
    <x v="12"/>
    <x v="0"/>
    <x v="2"/>
    <x v="0"/>
  </r>
  <r>
    <s v="ID0852"/>
    <d v="2012-05-27T02:33:22"/>
    <n v="100000"/>
    <n v="100000"/>
    <x v="3"/>
    <x v="102"/>
    <s v="Marketing Manager"/>
    <x v="0"/>
    <s v="Canada"/>
    <x v="3"/>
    <x v="0"/>
    <x v="2"/>
    <x v="2"/>
    <x v="2"/>
    <x v="2"/>
    <x v="0"/>
  </r>
  <r>
    <s v="ID0868"/>
    <d v="2012-05-27T06:37:13"/>
    <n v="98000"/>
    <n v="98000"/>
    <x v="0"/>
    <x v="103"/>
    <s v="supply chain manager"/>
    <x v="0"/>
    <s v="indonesia"/>
    <x v="27"/>
    <x v="3"/>
    <x v="2"/>
    <x v="14"/>
    <x v="2"/>
    <x v="2"/>
    <x v="0"/>
  </r>
  <r>
    <s v="ID0290"/>
    <d v="2012-05-26T01:17:57"/>
    <n v="97000"/>
    <n v="97000"/>
    <x v="0"/>
    <x v="104"/>
    <s v="business analyst"/>
    <x v="5"/>
    <s v="USA"/>
    <x v="0"/>
    <x v="0"/>
    <x v="1"/>
    <x v="0"/>
    <x v="0"/>
    <x v="2"/>
    <x v="0"/>
  </r>
  <r>
    <s v="ID1387"/>
    <d v="2012-05-29T21:46:28"/>
    <s v="97,000 USD"/>
    <n v="97000"/>
    <x v="0"/>
    <x v="104"/>
    <s v="Sr. Manager of Finance"/>
    <x v="0"/>
    <s v="USA"/>
    <x v="0"/>
    <x v="0"/>
    <x v="3"/>
    <x v="14"/>
    <x v="2"/>
    <x v="2"/>
    <x v="0"/>
  </r>
  <r>
    <s v="ID0769"/>
    <d v="2012-05-26T17:31:56"/>
    <s v="95000 AUD"/>
    <n v="95000"/>
    <x v="4"/>
    <x v="105"/>
    <s v="Data Analyst - Report Writer"/>
    <x v="5"/>
    <s v="Australia"/>
    <x v="6"/>
    <x v="2"/>
    <x v="2"/>
    <x v="26"/>
    <x v="2"/>
    <x v="2"/>
    <x v="0"/>
  </r>
  <r>
    <s v="ID0922"/>
    <d v="2012-05-27T20:18:50"/>
    <s v="95000 AUD"/>
    <n v="95000"/>
    <x v="4"/>
    <x v="105"/>
    <s v="Senior Marketing Analyst"/>
    <x v="5"/>
    <s v="Australia"/>
    <x v="6"/>
    <x v="2"/>
    <x v="0"/>
    <x v="17"/>
    <x v="0"/>
    <x v="2"/>
    <x v="0"/>
  </r>
  <r>
    <s v="ID0965"/>
    <d v="2012-05-28T05:48:56"/>
    <n v="95000"/>
    <n v="95000"/>
    <x v="4"/>
    <x v="105"/>
    <s v="financial analyst"/>
    <x v="5"/>
    <s v="Australia"/>
    <x v="6"/>
    <x v="2"/>
    <x v="2"/>
    <x v="3"/>
    <x v="3"/>
    <x v="2"/>
    <x v="0"/>
  </r>
  <r>
    <s v="ID1443"/>
    <d v="2012-05-30T10:11:19"/>
    <n v="96230"/>
    <n v="96230"/>
    <x v="0"/>
    <x v="106"/>
    <s v="Manager, Data Management"/>
    <x v="0"/>
    <s v="USA"/>
    <x v="0"/>
    <x v="0"/>
    <x v="3"/>
    <x v="10"/>
    <x v="3"/>
    <x v="2"/>
    <x v="0"/>
  </r>
  <r>
    <s v="ID0795"/>
    <d v="2012-05-26T20:50:07"/>
    <n v="96000"/>
    <n v="96000"/>
    <x v="0"/>
    <x v="107"/>
    <s v="MIS Executive"/>
    <x v="3"/>
    <s v="India"/>
    <x v="7"/>
    <x v="3"/>
    <x v="1"/>
    <x v="9"/>
    <x v="0"/>
    <x v="2"/>
    <x v="0"/>
  </r>
  <r>
    <s v="ID0249"/>
    <d v="2012-05-26T01:04:13"/>
    <s v="US$ 96k"/>
    <n v="96000"/>
    <x v="0"/>
    <x v="107"/>
    <s v="Freellance"/>
    <x v="4"/>
    <s v="Poland"/>
    <x v="28"/>
    <x v="1"/>
    <x v="2"/>
    <x v="0"/>
    <x v="0"/>
    <x v="2"/>
    <x v="0"/>
  </r>
  <r>
    <s v="ID0022"/>
    <d v="2012-05-25T04:24:12"/>
    <n v="96000"/>
    <n v="96000"/>
    <x v="0"/>
    <x v="107"/>
    <s v="Analyst"/>
    <x v="5"/>
    <s v="USA"/>
    <x v="0"/>
    <x v="0"/>
    <x v="2"/>
    <x v="0"/>
    <x v="0"/>
    <x v="2"/>
    <x v="0"/>
  </r>
  <r>
    <s v="ID0152"/>
    <d v="2012-05-26T00:44:59"/>
    <n v="96000"/>
    <n v="96000"/>
    <x v="0"/>
    <x v="107"/>
    <s v="Specialist - Finance Planning and Analysis"/>
    <x v="5"/>
    <s v="USA"/>
    <x v="0"/>
    <x v="0"/>
    <x v="3"/>
    <x v="0"/>
    <x v="0"/>
    <x v="2"/>
    <x v="0"/>
  </r>
  <r>
    <s v="ID0194"/>
    <d v="2012-05-26T00:51:59"/>
    <n v="96000"/>
    <n v="96000"/>
    <x v="0"/>
    <x v="107"/>
    <s v="Business Process Specialist"/>
    <x v="1"/>
    <s v="USA"/>
    <x v="0"/>
    <x v="0"/>
    <x v="2"/>
    <x v="0"/>
    <x v="0"/>
    <x v="2"/>
    <x v="0"/>
  </r>
  <r>
    <s v="ID0986"/>
    <d v="2012-05-28T08:26:43"/>
    <n v="94000"/>
    <n v="94000"/>
    <x v="4"/>
    <x v="108"/>
    <s v="Business Analyst"/>
    <x v="5"/>
    <s v="Australia"/>
    <x v="6"/>
    <x v="2"/>
    <x v="2"/>
    <x v="27"/>
    <x v="4"/>
    <x v="2"/>
    <x v="0"/>
  </r>
  <r>
    <s v="ID1008"/>
    <d v="2012-05-28T10:41:38"/>
    <n v="94000"/>
    <n v="94000"/>
    <x v="4"/>
    <x v="108"/>
    <s v="Principal Analyst"/>
    <x v="5"/>
    <s v="Australia"/>
    <x v="6"/>
    <x v="2"/>
    <x v="2"/>
    <x v="14"/>
    <x v="2"/>
    <x v="2"/>
    <x v="0"/>
  </r>
  <r>
    <s v="ID1219"/>
    <d v="2012-05-29T00:47:17"/>
    <n v="95856"/>
    <n v="95856"/>
    <x v="0"/>
    <x v="109"/>
    <s v="Analyst"/>
    <x v="5"/>
    <s v="USA"/>
    <x v="0"/>
    <x v="0"/>
    <x v="2"/>
    <x v="28"/>
    <x v="2"/>
    <x v="2"/>
    <x v="0"/>
  </r>
  <r>
    <s v="ID0955"/>
    <d v="2012-05-28T02:25:13"/>
    <n v="75000"/>
    <n v="75000"/>
    <x v="2"/>
    <x v="110"/>
    <s v="Risk analyst"/>
    <x v="5"/>
    <s v="Netherlands"/>
    <x v="2"/>
    <x v="1"/>
    <x v="3"/>
    <x v="25"/>
    <x v="4"/>
    <x v="2"/>
    <x v="0"/>
  </r>
  <r>
    <s v="ID1331"/>
    <d v="2012-05-29T16:31:06"/>
    <n v="75000"/>
    <n v="75000"/>
    <x v="2"/>
    <x v="110"/>
    <s v="Financial Analyst"/>
    <x v="5"/>
    <s v="Netherlands"/>
    <x v="2"/>
    <x v="1"/>
    <x v="1"/>
    <x v="22"/>
    <x v="3"/>
    <x v="2"/>
    <x v="0"/>
  </r>
  <r>
    <s v="ID0568"/>
    <d v="2012-05-26T06:46:03"/>
    <s v="95000 USD"/>
    <n v="95000"/>
    <x v="0"/>
    <x v="111"/>
    <s v="Business Analyst"/>
    <x v="5"/>
    <s v="Australia"/>
    <x v="6"/>
    <x v="2"/>
    <x v="2"/>
    <x v="26"/>
    <x v="2"/>
    <x v="2"/>
    <x v="0"/>
  </r>
  <r>
    <s v="ID0536"/>
    <d v="2012-05-26T05:18:27"/>
    <s v="US$95K"/>
    <n v="95000"/>
    <x v="0"/>
    <x v="111"/>
    <s v="Director of Supply Chain"/>
    <x v="2"/>
    <s v="Central America"/>
    <x v="29"/>
    <x v="0"/>
    <x v="2"/>
    <x v="0"/>
    <x v="0"/>
    <x v="2"/>
    <x v="0"/>
  </r>
  <r>
    <s v="ID0095"/>
    <d v="2012-05-26T00:40:20"/>
    <n v="95000"/>
    <n v="95000"/>
    <x v="0"/>
    <x v="111"/>
    <s v="CFO"/>
    <x v="2"/>
    <s v="USA"/>
    <x v="0"/>
    <x v="0"/>
    <x v="3"/>
    <x v="0"/>
    <x v="0"/>
    <x v="2"/>
    <x v="0"/>
  </r>
  <r>
    <s v="ID0233"/>
    <d v="2012-05-26T00:59:27"/>
    <n v="95000"/>
    <n v="95000"/>
    <x v="0"/>
    <x v="111"/>
    <s v="VP - Procurment"/>
    <x v="2"/>
    <s v="USA"/>
    <x v="0"/>
    <x v="0"/>
    <x v="3"/>
    <x v="0"/>
    <x v="0"/>
    <x v="2"/>
    <x v="0"/>
  </r>
  <r>
    <s v="ID0344"/>
    <d v="2012-05-26T01:38:06"/>
    <n v="95000"/>
    <n v="95000"/>
    <x v="0"/>
    <x v="111"/>
    <s v="Senior Financial Analyst"/>
    <x v="5"/>
    <s v="USA"/>
    <x v="0"/>
    <x v="0"/>
    <x v="3"/>
    <x v="0"/>
    <x v="0"/>
    <x v="2"/>
    <x v="0"/>
  </r>
  <r>
    <s v="ID0381"/>
    <d v="2012-05-26T01:58:42"/>
    <n v="95000"/>
    <n v="95000"/>
    <x v="0"/>
    <x v="111"/>
    <s v="Senior Financial Analyst"/>
    <x v="5"/>
    <s v="USA"/>
    <x v="0"/>
    <x v="0"/>
    <x v="1"/>
    <x v="0"/>
    <x v="0"/>
    <x v="2"/>
    <x v="0"/>
  </r>
  <r>
    <s v="ID0531"/>
    <d v="2012-05-26T05:04:49"/>
    <n v="95000"/>
    <n v="95000"/>
    <x v="0"/>
    <x v="111"/>
    <s v="Process Design Consultant"/>
    <x v="4"/>
    <s v="USA"/>
    <x v="0"/>
    <x v="0"/>
    <x v="3"/>
    <x v="0"/>
    <x v="0"/>
    <x v="2"/>
    <x v="0"/>
  </r>
  <r>
    <s v="ID0627"/>
    <d v="2012-05-26T11:05:58"/>
    <n v="95000"/>
    <n v="95000"/>
    <x v="0"/>
    <x v="111"/>
    <s v="Program Manager"/>
    <x v="0"/>
    <s v="USA"/>
    <x v="0"/>
    <x v="0"/>
    <x v="0"/>
    <x v="2"/>
    <x v="2"/>
    <x v="2"/>
    <x v="0"/>
  </r>
  <r>
    <s v="ID0815"/>
    <d v="2012-05-26T22:22:58"/>
    <n v="95000"/>
    <n v="95000"/>
    <x v="0"/>
    <x v="111"/>
    <s v="Business Analyst"/>
    <x v="5"/>
    <s v="USA"/>
    <x v="0"/>
    <x v="0"/>
    <x v="2"/>
    <x v="28"/>
    <x v="2"/>
    <x v="2"/>
    <x v="0"/>
  </r>
  <r>
    <s v="ID1376"/>
    <d v="2012-05-29T20:53:43"/>
    <n v="95000"/>
    <n v="95000"/>
    <x v="0"/>
    <x v="111"/>
    <s v="Cost Analyst"/>
    <x v="5"/>
    <s v="USA"/>
    <x v="0"/>
    <x v="0"/>
    <x v="2"/>
    <x v="17"/>
    <x v="0"/>
    <x v="2"/>
    <x v="0"/>
  </r>
  <r>
    <s v="ID1400"/>
    <d v="2012-05-29T22:35:17"/>
    <n v="95000"/>
    <n v="95000"/>
    <x v="0"/>
    <x v="111"/>
    <s v="Stress Engineer"/>
    <x v="6"/>
    <s v="USA"/>
    <x v="0"/>
    <x v="0"/>
    <x v="3"/>
    <x v="14"/>
    <x v="2"/>
    <x v="2"/>
    <x v="0"/>
  </r>
  <r>
    <s v="ID1514"/>
    <d v="2012-05-31T01:50:26"/>
    <n v="95000"/>
    <n v="95000"/>
    <x v="0"/>
    <x v="111"/>
    <s v="Sr Financial Analyst"/>
    <x v="5"/>
    <s v="USA"/>
    <x v="0"/>
    <x v="0"/>
    <x v="3"/>
    <x v="5"/>
    <x v="2"/>
    <x v="2"/>
    <x v="0"/>
  </r>
  <r>
    <s v="ID0260"/>
    <d v="2012-05-26T01:07:18"/>
    <s v="Â£60000"/>
    <n v="60000"/>
    <x v="1"/>
    <x v="112"/>
    <s v="Decision Analyst &amp; Modeller"/>
    <x v="5"/>
    <s v="UK"/>
    <x v="1"/>
    <x v="1"/>
    <x v="1"/>
    <x v="0"/>
    <x v="0"/>
    <x v="2"/>
    <x v="0"/>
  </r>
  <r>
    <s v="ID0380"/>
    <d v="2012-05-26T01:58:19"/>
    <s v="Â£60000"/>
    <n v="60000"/>
    <x v="1"/>
    <x v="112"/>
    <s v="Managing Director"/>
    <x v="2"/>
    <s v="UK"/>
    <x v="1"/>
    <x v="1"/>
    <x v="2"/>
    <x v="0"/>
    <x v="0"/>
    <x v="2"/>
    <x v="0"/>
  </r>
  <r>
    <s v="ID0450"/>
    <d v="2012-05-26T02:53:48"/>
    <s v="Â£60000"/>
    <n v="60000"/>
    <x v="1"/>
    <x v="112"/>
    <s v="Excel Consultant"/>
    <x v="4"/>
    <s v="UK"/>
    <x v="1"/>
    <x v="1"/>
    <x v="3"/>
    <x v="0"/>
    <x v="0"/>
    <x v="2"/>
    <x v="0"/>
  </r>
  <r>
    <s v="ID1388"/>
    <d v="2012-05-29T21:48:13"/>
    <s v="60000 $"/>
    <n v="60000"/>
    <x v="1"/>
    <x v="112"/>
    <s v="Analyst"/>
    <x v="5"/>
    <s v="UK"/>
    <x v="1"/>
    <x v="1"/>
    <x v="3"/>
    <x v="17"/>
    <x v="0"/>
    <x v="2"/>
    <x v="0"/>
  </r>
  <r>
    <s v="ID1634"/>
    <d v="2012-06-03T02:06:44"/>
    <s v="Â£60000"/>
    <n v="60000"/>
    <x v="1"/>
    <x v="112"/>
    <s v="Data Analyst"/>
    <x v="5"/>
    <s v="UK"/>
    <x v="1"/>
    <x v="1"/>
    <x v="3"/>
    <x v="12"/>
    <x v="0"/>
    <x v="2"/>
    <x v="0"/>
  </r>
  <r>
    <s v="ID0993"/>
    <d v="2012-05-28T09:12:27"/>
    <n v="92000"/>
    <n v="92000"/>
    <x v="4"/>
    <x v="113"/>
    <s v="Finance analyst"/>
    <x v="5"/>
    <s v="Australia"/>
    <x v="6"/>
    <x v="2"/>
    <x v="1"/>
    <x v="7"/>
    <x v="0"/>
    <x v="2"/>
    <x v="0"/>
  </r>
  <r>
    <s v="ID0486"/>
    <d v="2012-05-26T03:30:42"/>
    <s v="GB Sterling 59k"/>
    <n v="59000"/>
    <x v="1"/>
    <x v="114"/>
    <s v="Health and safety advisor"/>
    <x v="4"/>
    <s v="UK"/>
    <x v="1"/>
    <x v="1"/>
    <x v="2"/>
    <x v="0"/>
    <x v="0"/>
    <x v="2"/>
    <x v="0"/>
  </r>
  <r>
    <s v="ID0854"/>
    <d v="2012-05-27T03:06:02"/>
    <n v="92500"/>
    <n v="92500"/>
    <x v="0"/>
    <x v="115"/>
    <s v="Dir of Analytics"/>
    <x v="5"/>
    <s v="USA"/>
    <x v="0"/>
    <x v="0"/>
    <x v="2"/>
    <x v="5"/>
    <x v="2"/>
    <x v="2"/>
    <x v="0"/>
  </r>
  <r>
    <s v="ID0146"/>
    <d v="2012-05-26T00:44:15"/>
    <n v="92000"/>
    <n v="92000"/>
    <x v="0"/>
    <x v="116"/>
    <s v="Senior Financial &amp; Systems Analyst"/>
    <x v="5"/>
    <s v="USA"/>
    <x v="0"/>
    <x v="0"/>
    <x v="3"/>
    <x v="0"/>
    <x v="0"/>
    <x v="2"/>
    <x v="0"/>
  </r>
  <r>
    <s v="ID0176"/>
    <d v="2012-05-26T00:49:18"/>
    <n v="92000"/>
    <n v="92000"/>
    <x v="0"/>
    <x v="116"/>
    <s v="Industrial Engineer (Fed)"/>
    <x v="6"/>
    <s v="USA"/>
    <x v="0"/>
    <x v="0"/>
    <x v="3"/>
    <x v="0"/>
    <x v="0"/>
    <x v="2"/>
    <x v="0"/>
  </r>
  <r>
    <s v="ID0329"/>
    <d v="2012-05-26T01:31:26"/>
    <n v="92000"/>
    <n v="92000"/>
    <x v="0"/>
    <x v="116"/>
    <s v="Sales Analytics Manager"/>
    <x v="0"/>
    <s v="USA"/>
    <x v="0"/>
    <x v="0"/>
    <x v="3"/>
    <x v="0"/>
    <x v="0"/>
    <x v="2"/>
    <x v="0"/>
  </r>
  <r>
    <s v="ID0480"/>
    <d v="2012-05-26T03:21:55"/>
    <n v="92000"/>
    <n v="92000"/>
    <x v="0"/>
    <x v="116"/>
    <s v="principal engineer"/>
    <x v="6"/>
    <s v="USA"/>
    <x v="0"/>
    <x v="0"/>
    <x v="0"/>
    <x v="0"/>
    <x v="0"/>
    <x v="2"/>
    <x v="0"/>
  </r>
  <r>
    <s v="ID1431"/>
    <d v="2012-05-30T02:18:02"/>
    <s v="92000 USD"/>
    <n v="92000"/>
    <x v="0"/>
    <x v="116"/>
    <s v="Controller"/>
    <x v="7"/>
    <s v="USA"/>
    <x v="0"/>
    <x v="0"/>
    <x v="2"/>
    <x v="29"/>
    <x v="0"/>
    <x v="2"/>
    <x v="0"/>
  </r>
  <r>
    <s v="ID1668"/>
    <d v="2012-06-04T23:00:10"/>
    <n v="92000"/>
    <n v="92000"/>
    <x v="0"/>
    <x v="116"/>
    <s v="BI director"/>
    <x v="3"/>
    <s v="USA"/>
    <x v="0"/>
    <x v="0"/>
    <x v="2"/>
    <x v="13"/>
    <x v="2"/>
    <x v="2"/>
    <x v="0"/>
  </r>
  <r>
    <s v="ID1698"/>
    <d v="2012-06-05T22:44:27"/>
    <n v="92000"/>
    <n v="92000"/>
    <x v="0"/>
    <x v="116"/>
    <s v="Anallyst"/>
    <x v="5"/>
    <s v="USA"/>
    <x v="0"/>
    <x v="0"/>
    <x v="3"/>
    <x v="29"/>
    <x v="0"/>
    <x v="2"/>
    <x v="0"/>
  </r>
  <r>
    <s v="ID0966"/>
    <d v="2012-05-28T05:51:10"/>
    <s v="AUD90000"/>
    <n v="90000"/>
    <x v="4"/>
    <x v="117"/>
    <s v="Senior Research Analyst"/>
    <x v="5"/>
    <s v="Australia"/>
    <x v="6"/>
    <x v="2"/>
    <x v="3"/>
    <x v="28"/>
    <x v="2"/>
    <x v="2"/>
    <x v="0"/>
  </r>
  <r>
    <s v="ID1263"/>
    <d v="2012-05-29T08:41:02"/>
    <n v="90000"/>
    <n v="90000"/>
    <x v="4"/>
    <x v="117"/>
    <s v="Business Analyst"/>
    <x v="5"/>
    <s v="Australia"/>
    <x v="6"/>
    <x v="2"/>
    <x v="3"/>
    <x v="12"/>
    <x v="0"/>
    <x v="2"/>
    <x v="0"/>
  </r>
  <r>
    <s v="ID1782"/>
    <d v="2012-06-10T17:21:08"/>
    <n v="72000"/>
    <n v="72000"/>
    <x v="2"/>
    <x v="118"/>
    <s v="regional sales manager"/>
    <x v="0"/>
    <s v="croatia"/>
    <x v="30"/>
    <x v="1"/>
    <x v="0"/>
    <x v="18"/>
    <x v="4"/>
    <x v="2"/>
    <x v="0"/>
  </r>
  <r>
    <s v="ID0503"/>
    <d v="2012-05-26T04:01:59"/>
    <n v="58000"/>
    <n v="58000"/>
    <x v="1"/>
    <x v="119"/>
    <s v="Business Modeller"/>
    <x v="0"/>
    <s v="UK"/>
    <x v="1"/>
    <x v="1"/>
    <x v="1"/>
    <x v="0"/>
    <x v="0"/>
    <x v="2"/>
    <x v="0"/>
  </r>
  <r>
    <s v="ID1102"/>
    <d v="2012-05-28T16:20:52"/>
    <n v="58000"/>
    <n v="58000"/>
    <x v="1"/>
    <x v="119"/>
    <s v="Data analyst"/>
    <x v="5"/>
    <s v="UK"/>
    <x v="1"/>
    <x v="1"/>
    <x v="1"/>
    <x v="9"/>
    <x v="0"/>
    <x v="2"/>
    <x v="0"/>
  </r>
  <r>
    <s v="ID0097"/>
    <d v="2012-05-26T00:40:31"/>
    <s v="91,000 USD"/>
    <n v="91000"/>
    <x v="0"/>
    <x v="120"/>
    <s v="Channel Marketing Manager"/>
    <x v="0"/>
    <s v="USA"/>
    <x v="0"/>
    <x v="0"/>
    <x v="0"/>
    <x v="0"/>
    <x v="0"/>
    <x v="2"/>
    <x v="0"/>
  </r>
  <r>
    <s v="ID0187"/>
    <d v="2012-05-26T00:50:41"/>
    <n v="92000"/>
    <n v="92000"/>
    <x v="3"/>
    <x v="121"/>
    <s v="Consultant - Retail Mkts"/>
    <x v="4"/>
    <s v="Canada"/>
    <x v="3"/>
    <x v="0"/>
    <x v="1"/>
    <x v="0"/>
    <x v="0"/>
    <x v="2"/>
    <x v="0"/>
  </r>
  <r>
    <s v="ID1242"/>
    <d v="2012-05-29T04:08:45"/>
    <n v="71000"/>
    <n v="71000"/>
    <x v="2"/>
    <x v="122"/>
    <s v="Consultant"/>
    <x v="4"/>
    <s v="Germany"/>
    <x v="8"/>
    <x v="1"/>
    <x v="0"/>
    <x v="18"/>
    <x v="4"/>
    <x v="2"/>
    <x v="0"/>
  </r>
  <r>
    <s v="ID0045"/>
    <d v="2012-05-25T05:45:01"/>
    <n v="90000"/>
    <n v="90000"/>
    <x v="0"/>
    <x v="123"/>
    <s v="Scientist"/>
    <x v="9"/>
    <s v="USA"/>
    <x v="0"/>
    <x v="0"/>
    <x v="0"/>
    <x v="0"/>
    <x v="0"/>
    <x v="2"/>
    <x v="0"/>
  </r>
  <r>
    <s v="ID0102"/>
    <d v="2012-05-26T00:40:46"/>
    <n v="90000"/>
    <n v="90000"/>
    <x v="0"/>
    <x v="123"/>
    <s v="Product Specialist"/>
    <x v="1"/>
    <s v="USA"/>
    <x v="0"/>
    <x v="0"/>
    <x v="3"/>
    <x v="0"/>
    <x v="0"/>
    <x v="2"/>
    <x v="0"/>
  </r>
  <r>
    <s v="ID0156"/>
    <d v="2012-05-26T00:45:17"/>
    <s v="90000 USD"/>
    <n v="90000"/>
    <x v="0"/>
    <x v="123"/>
    <s v="Senior Data Quality Analyst"/>
    <x v="5"/>
    <s v="USA"/>
    <x v="0"/>
    <x v="0"/>
    <x v="2"/>
    <x v="0"/>
    <x v="0"/>
    <x v="2"/>
    <x v="0"/>
  </r>
  <r>
    <s v="ID0200"/>
    <d v="2012-05-26T00:53:00"/>
    <n v="90000"/>
    <n v="90000"/>
    <x v="0"/>
    <x v="123"/>
    <s v="Project Manager"/>
    <x v="0"/>
    <s v="USA"/>
    <x v="0"/>
    <x v="0"/>
    <x v="2"/>
    <x v="0"/>
    <x v="0"/>
    <x v="2"/>
    <x v="0"/>
  </r>
  <r>
    <s v="ID0244"/>
    <d v="2012-05-26T01:03:07"/>
    <n v="90000"/>
    <n v="90000"/>
    <x v="0"/>
    <x v="123"/>
    <s v="Manager Business Control"/>
    <x v="0"/>
    <s v="USA"/>
    <x v="0"/>
    <x v="0"/>
    <x v="3"/>
    <x v="0"/>
    <x v="0"/>
    <x v="2"/>
    <x v="0"/>
  </r>
  <r>
    <s v="ID0422"/>
    <d v="2012-05-26T02:19:52"/>
    <n v="90000"/>
    <n v="90000"/>
    <x v="0"/>
    <x v="123"/>
    <s v="Financial Analyst"/>
    <x v="5"/>
    <s v="USA"/>
    <x v="0"/>
    <x v="0"/>
    <x v="1"/>
    <x v="0"/>
    <x v="0"/>
    <x v="2"/>
    <x v="0"/>
  </r>
  <r>
    <s v="ID0435"/>
    <d v="2012-05-26T02:34:37"/>
    <n v="90000"/>
    <n v="90000"/>
    <x v="0"/>
    <x v="123"/>
    <s v="senior analyst"/>
    <x v="5"/>
    <s v="USA"/>
    <x v="0"/>
    <x v="0"/>
    <x v="0"/>
    <x v="0"/>
    <x v="0"/>
    <x v="2"/>
    <x v="0"/>
  </r>
  <r>
    <s v="ID0573"/>
    <d v="2012-05-26T06:54:40"/>
    <n v="90000"/>
    <n v="90000"/>
    <x v="0"/>
    <x v="123"/>
    <s v="Sales Operations Supervisor"/>
    <x v="0"/>
    <s v="USA"/>
    <x v="0"/>
    <x v="0"/>
    <x v="3"/>
    <x v="7"/>
    <x v="0"/>
    <x v="2"/>
    <x v="0"/>
  </r>
  <r>
    <s v="ID0579"/>
    <d v="2012-05-26T07:18:57"/>
    <n v="90000"/>
    <n v="90000"/>
    <x v="0"/>
    <x v="123"/>
    <s v="Manager"/>
    <x v="0"/>
    <s v="USA"/>
    <x v="0"/>
    <x v="0"/>
    <x v="2"/>
    <x v="5"/>
    <x v="2"/>
    <x v="2"/>
    <x v="0"/>
  </r>
  <r>
    <s v="ID0602"/>
    <d v="2012-05-26T08:56:13"/>
    <s v="90 k"/>
    <n v="90000"/>
    <x v="0"/>
    <x v="123"/>
    <s v="Operations"/>
    <x v="0"/>
    <s v="USA"/>
    <x v="0"/>
    <x v="0"/>
    <x v="2"/>
    <x v="3"/>
    <x v="3"/>
    <x v="2"/>
    <x v="0"/>
  </r>
  <r>
    <s v="ID1138"/>
    <d v="2012-05-28T18:39:19"/>
    <n v="90000"/>
    <n v="90000"/>
    <x v="0"/>
    <x v="123"/>
    <s v="Performance manager"/>
    <x v="0"/>
    <s v="USA"/>
    <x v="0"/>
    <x v="0"/>
    <x v="3"/>
    <x v="12"/>
    <x v="0"/>
    <x v="2"/>
    <x v="0"/>
  </r>
  <r>
    <s v="ID1222"/>
    <d v="2012-05-29T01:12:28"/>
    <n v="90000"/>
    <n v="90000"/>
    <x v="0"/>
    <x v="123"/>
    <s v="Senior Analyst"/>
    <x v="5"/>
    <s v="USA"/>
    <x v="0"/>
    <x v="0"/>
    <x v="3"/>
    <x v="1"/>
    <x v="1"/>
    <x v="2"/>
    <x v="0"/>
  </r>
  <r>
    <s v="ID1564"/>
    <d v="2012-05-31T23:48:36"/>
    <s v="USD90,000"/>
    <n v="90000"/>
    <x v="0"/>
    <x v="123"/>
    <s v="Operationsl Regional Manager"/>
    <x v="0"/>
    <s v="USA"/>
    <x v="0"/>
    <x v="0"/>
    <x v="3"/>
    <x v="8"/>
    <x v="1"/>
    <x v="2"/>
    <x v="0"/>
  </r>
  <r>
    <s v="ID1692"/>
    <d v="2012-06-05T20:43:21"/>
    <n v="90000"/>
    <n v="90000"/>
    <x v="0"/>
    <x v="123"/>
    <s v="Senior QA Tester"/>
    <x v="5"/>
    <s v="USA"/>
    <x v="0"/>
    <x v="0"/>
    <x v="2"/>
    <x v="9"/>
    <x v="0"/>
    <x v="2"/>
    <x v="0"/>
  </r>
  <r>
    <s v="ID0426"/>
    <d v="2012-05-26T02:24:24"/>
    <n v="5900"/>
    <n v="70800"/>
    <x v="2"/>
    <x v="124"/>
    <s v="Excel trainer"/>
    <x v="5"/>
    <s v="Finland"/>
    <x v="31"/>
    <x v="1"/>
    <x v="1"/>
    <x v="0"/>
    <x v="0"/>
    <x v="2"/>
    <x v="0"/>
  </r>
  <r>
    <s v="ID0367"/>
    <d v="2012-05-26T01:49:56"/>
    <n v="89000"/>
    <n v="89000"/>
    <x v="0"/>
    <x v="125"/>
    <s v="Quality Assurance Officer"/>
    <x v="0"/>
    <s v="USA"/>
    <x v="0"/>
    <x v="0"/>
    <x v="3"/>
    <x v="0"/>
    <x v="0"/>
    <x v="2"/>
    <x v="0"/>
  </r>
  <r>
    <s v="ID1519"/>
    <d v="2012-05-31T03:07:09"/>
    <n v="89000"/>
    <n v="89000"/>
    <x v="0"/>
    <x v="125"/>
    <s v="Finance Manager"/>
    <x v="0"/>
    <s v="USA"/>
    <x v="0"/>
    <x v="0"/>
    <x v="2"/>
    <x v="2"/>
    <x v="2"/>
    <x v="2"/>
    <x v="0"/>
  </r>
  <r>
    <s v="ID1529"/>
    <d v="2012-05-31T08:20:03"/>
    <n v="89000"/>
    <n v="89000"/>
    <x v="0"/>
    <x v="125"/>
    <s v="BI Analyst"/>
    <x v="5"/>
    <s v="USA"/>
    <x v="0"/>
    <x v="0"/>
    <x v="1"/>
    <x v="14"/>
    <x v="2"/>
    <x v="2"/>
    <x v="0"/>
  </r>
  <r>
    <s v="ID1563"/>
    <d v="2012-05-31T23:10:44"/>
    <s v="70000 â‚¬"/>
    <n v="70000"/>
    <x v="2"/>
    <x v="126"/>
    <s v="Specialist Learning Technology"/>
    <x v="1"/>
    <s v="Germany"/>
    <x v="8"/>
    <x v="1"/>
    <x v="0"/>
    <x v="12"/>
    <x v="0"/>
    <x v="2"/>
    <x v="0"/>
  </r>
  <r>
    <s v="ID1150"/>
    <d v="2012-05-28T20:05:20"/>
    <s v="â‚¬70k"/>
    <n v="70000"/>
    <x v="2"/>
    <x v="126"/>
    <s v="Construction Planner"/>
    <x v="4"/>
    <s v="Ireland"/>
    <x v="32"/>
    <x v="1"/>
    <x v="2"/>
    <x v="3"/>
    <x v="3"/>
    <x v="2"/>
    <x v="0"/>
  </r>
  <r>
    <s v="ID0171"/>
    <d v="2012-05-26T00:48:46"/>
    <n v="90000"/>
    <n v="90000"/>
    <x v="3"/>
    <x v="127"/>
    <s v="Senior Actuarial Analyst"/>
    <x v="5"/>
    <s v="Canada"/>
    <x v="3"/>
    <x v="0"/>
    <x v="3"/>
    <x v="0"/>
    <x v="0"/>
    <x v="2"/>
    <x v="0"/>
  </r>
  <r>
    <s v="ID0147"/>
    <d v="2012-05-26T00:44:18"/>
    <n v="88000"/>
    <n v="88000"/>
    <x v="0"/>
    <x v="128"/>
    <s v="project manager - metrics"/>
    <x v="0"/>
    <s v="USA"/>
    <x v="0"/>
    <x v="0"/>
    <x v="3"/>
    <x v="0"/>
    <x v="0"/>
    <x v="2"/>
    <x v="0"/>
  </r>
  <r>
    <s v="ID1198"/>
    <d v="2012-05-28T23:33:59"/>
    <n v="88000"/>
    <n v="88000"/>
    <x v="0"/>
    <x v="128"/>
    <s v="Manager, Strategy &amp; Insights"/>
    <x v="0"/>
    <s v="USA"/>
    <x v="0"/>
    <x v="0"/>
    <x v="3"/>
    <x v="19"/>
    <x v="4"/>
    <x v="2"/>
    <x v="0"/>
  </r>
  <r>
    <s v="ID1413"/>
    <d v="2012-05-29T23:44:26"/>
    <n v="88000"/>
    <n v="88000"/>
    <x v="0"/>
    <x v="128"/>
    <s v="Manager, Financial Planning &amp; Analysis"/>
    <x v="0"/>
    <s v="USA"/>
    <x v="0"/>
    <x v="0"/>
    <x v="3"/>
    <x v="30"/>
    <x v="1"/>
    <x v="2"/>
    <x v="0"/>
  </r>
  <r>
    <s v="ID1744"/>
    <d v="2012-06-08T02:27:13"/>
    <n v="88000"/>
    <n v="88000"/>
    <x v="0"/>
    <x v="128"/>
    <s v="Senior Fiancial Analyst"/>
    <x v="5"/>
    <s v="USA"/>
    <x v="0"/>
    <x v="0"/>
    <x v="1"/>
    <x v="2"/>
    <x v="2"/>
    <x v="2"/>
    <x v="0"/>
  </r>
  <r>
    <s v="ID1684"/>
    <d v="2012-06-05T10:43:34"/>
    <n v="110000"/>
    <n v="110000"/>
    <x v="8"/>
    <x v="129"/>
    <s v="Enterprise Portfolio Manager"/>
    <x v="0"/>
    <s v="New Zealand"/>
    <x v="12"/>
    <x v="2"/>
    <x v="3"/>
    <x v="7"/>
    <x v="0"/>
    <x v="2"/>
    <x v="0"/>
  </r>
  <r>
    <s v="ID1456"/>
    <d v="2012-05-30T13:31:35"/>
    <n v="86000"/>
    <n v="86000"/>
    <x v="4"/>
    <x v="130"/>
    <s v="data analyst"/>
    <x v="5"/>
    <s v="Australia"/>
    <x v="6"/>
    <x v="2"/>
    <x v="3"/>
    <x v="2"/>
    <x v="2"/>
    <x v="2"/>
    <x v="0"/>
  </r>
  <r>
    <s v="ID0876"/>
    <d v="2012-05-27T10:13:27"/>
    <n v="87456"/>
    <n v="87456"/>
    <x v="0"/>
    <x v="131"/>
    <s v="qa team supervisor "/>
    <x v="0"/>
    <s v="USA"/>
    <x v="0"/>
    <x v="0"/>
    <x v="2"/>
    <x v="13"/>
    <x v="2"/>
    <x v="2"/>
    <x v="0"/>
  </r>
  <r>
    <s v="ID1807"/>
    <d v="2012-06-12T08:36:15"/>
    <n v="87000"/>
    <n v="87000"/>
    <x v="0"/>
    <x v="132"/>
    <s v="Ð˜Ð¨ Ð¤Ñ‚Ñ„Ð´Ð½Ñ‹Ðµ"/>
    <x v="9"/>
    <s v="USA"/>
    <x v="0"/>
    <x v="0"/>
    <x v="3"/>
    <x v="18"/>
    <x v="4"/>
    <x v="2"/>
    <x v="0"/>
  </r>
  <r>
    <s v="ID0067"/>
    <d v="2012-05-25T07:25:12"/>
    <n v="85000"/>
    <n v="85000"/>
    <x v="4"/>
    <x v="133"/>
    <s v="head of data"/>
    <x v="2"/>
    <s v="Australia"/>
    <x v="6"/>
    <x v="2"/>
    <x v="3"/>
    <x v="0"/>
    <x v="0"/>
    <x v="2"/>
    <x v="0"/>
  </r>
  <r>
    <s v="ID0543"/>
    <d v="2012-05-26T05:28:46"/>
    <n v="85000"/>
    <n v="85000"/>
    <x v="4"/>
    <x v="133"/>
    <s v="Business analyst"/>
    <x v="5"/>
    <s v="Australia"/>
    <x v="6"/>
    <x v="2"/>
    <x v="3"/>
    <x v="0"/>
    <x v="0"/>
    <x v="2"/>
    <x v="0"/>
  </r>
  <r>
    <s v="ID0623"/>
    <d v="2012-05-26T11:03:02"/>
    <s v="A$85000"/>
    <n v="85000"/>
    <x v="4"/>
    <x v="133"/>
    <s v="Trainer"/>
    <x v="4"/>
    <s v="Australia"/>
    <x v="6"/>
    <x v="2"/>
    <x v="0"/>
    <x v="3"/>
    <x v="3"/>
    <x v="2"/>
    <x v="0"/>
  </r>
  <r>
    <s v="ID1537"/>
    <d v="2012-05-31T13:25:49"/>
    <s v="85,000 AUD"/>
    <n v="85000"/>
    <x v="4"/>
    <x v="133"/>
    <s v="Demand Planner"/>
    <x v="5"/>
    <s v="Australia"/>
    <x v="6"/>
    <x v="2"/>
    <x v="0"/>
    <x v="12"/>
    <x v="0"/>
    <x v="2"/>
    <x v="0"/>
  </r>
  <r>
    <s v="ID1586"/>
    <d v="2012-06-01T08:52:31"/>
    <n v="85000"/>
    <n v="85000"/>
    <x v="4"/>
    <x v="133"/>
    <s v="Administrator"/>
    <x v="5"/>
    <s v="Australia"/>
    <x v="6"/>
    <x v="2"/>
    <x v="3"/>
    <x v="1"/>
    <x v="1"/>
    <x v="2"/>
    <x v="0"/>
  </r>
  <r>
    <s v="ID0820"/>
    <d v="2012-05-26T22:43:11"/>
    <s v="Â£55000"/>
    <n v="55000"/>
    <x v="1"/>
    <x v="134"/>
    <s v="Financial controller"/>
    <x v="7"/>
    <s v="UK"/>
    <x v="1"/>
    <x v="1"/>
    <x v="3"/>
    <x v="13"/>
    <x v="2"/>
    <x v="2"/>
    <x v="0"/>
  </r>
  <r>
    <s v="ID1087"/>
    <d v="2012-05-28T15:47:46"/>
    <s v="Â£55000"/>
    <n v="55000"/>
    <x v="1"/>
    <x v="134"/>
    <s v="Finance Director"/>
    <x v="2"/>
    <s v="UK"/>
    <x v="1"/>
    <x v="1"/>
    <x v="2"/>
    <x v="16"/>
    <x v="1"/>
    <x v="2"/>
    <x v="0"/>
  </r>
  <r>
    <s v="ID0522"/>
    <d v="2012-05-26T04:39:11"/>
    <n v="87550"/>
    <n v="87550"/>
    <x v="3"/>
    <x v="135"/>
    <s v="Manager"/>
    <x v="0"/>
    <s v="Canada"/>
    <x v="3"/>
    <x v="0"/>
    <x v="3"/>
    <x v="0"/>
    <x v="0"/>
    <x v="2"/>
    <x v="0"/>
  </r>
  <r>
    <s v="ID1650"/>
    <d v="2012-06-03T19:40:18"/>
    <n v="86000"/>
    <n v="86000"/>
    <x v="0"/>
    <x v="136"/>
    <s v="Analyst"/>
    <x v="5"/>
    <s v="Philippines"/>
    <x v="33"/>
    <x v="3"/>
    <x v="1"/>
    <x v="18"/>
    <x v="4"/>
    <x v="2"/>
    <x v="0"/>
  </r>
  <r>
    <s v="ID1659"/>
    <d v="2012-06-04T13:30:51"/>
    <n v="84000"/>
    <n v="84000"/>
    <x v="4"/>
    <x v="137"/>
    <s v="consultant"/>
    <x v="4"/>
    <s v="Australia"/>
    <x v="6"/>
    <x v="2"/>
    <x v="3"/>
    <x v="7"/>
    <x v="0"/>
    <x v="2"/>
    <x v="0"/>
  </r>
  <r>
    <s v="ID0468"/>
    <d v="2012-05-26T03:11:44"/>
    <n v="87000"/>
    <n v="87000"/>
    <x v="3"/>
    <x v="138"/>
    <s v="Business Manager"/>
    <x v="0"/>
    <s v="Canada"/>
    <x v="3"/>
    <x v="0"/>
    <x v="3"/>
    <x v="0"/>
    <x v="0"/>
    <x v="2"/>
    <x v="0"/>
  </r>
  <r>
    <s v="ID1543"/>
    <d v="2012-05-31T16:25:24"/>
    <n v="320000"/>
    <n v="320000"/>
    <x v="11"/>
    <x v="139"/>
    <s v="Merchandise Planning Manager"/>
    <x v="0"/>
    <s v="Saudi Arabia"/>
    <x v="34"/>
    <x v="3"/>
    <x v="2"/>
    <x v="5"/>
    <x v="2"/>
    <x v="2"/>
    <x v="0"/>
  </r>
  <r>
    <s v="ID0068"/>
    <d v="2012-05-25T07:29:12"/>
    <n v="85087"/>
    <n v="85087"/>
    <x v="0"/>
    <x v="140"/>
    <s v="Business Systems Analyst"/>
    <x v="5"/>
    <s v="USA"/>
    <x v="0"/>
    <x v="0"/>
    <x v="2"/>
    <x v="0"/>
    <x v="0"/>
    <x v="2"/>
    <x v="0"/>
  </r>
  <r>
    <s v="ID0985"/>
    <d v="2012-05-28T08:22:44"/>
    <s v="USD 85000.00"/>
    <n v="85000"/>
    <x v="0"/>
    <x v="141"/>
    <s v="Reporting and DB Analyist"/>
    <x v="3"/>
    <s v="Australia"/>
    <x v="6"/>
    <x v="2"/>
    <x v="3"/>
    <x v="9"/>
    <x v="0"/>
    <x v="2"/>
    <x v="0"/>
  </r>
  <r>
    <s v="ID1283"/>
    <d v="2012-05-29T11:00:32"/>
    <n v="85000"/>
    <n v="85000"/>
    <x v="0"/>
    <x v="141"/>
    <s v="manager operation"/>
    <x v="0"/>
    <s v="srilanka"/>
    <x v="35"/>
    <x v="3"/>
    <x v="1"/>
    <x v="2"/>
    <x v="2"/>
    <x v="2"/>
    <x v="0"/>
  </r>
  <r>
    <s v="ID0117"/>
    <d v="2012-05-26T00:41:35"/>
    <n v="85000"/>
    <n v="85000"/>
    <x v="0"/>
    <x v="141"/>
    <s v="Financial Controller"/>
    <x v="7"/>
    <s v="UAE"/>
    <x v="25"/>
    <x v="3"/>
    <x v="3"/>
    <x v="0"/>
    <x v="0"/>
    <x v="2"/>
    <x v="0"/>
  </r>
  <r>
    <s v="ID0015"/>
    <d v="2012-05-25T03:53:22"/>
    <n v="85000"/>
    <n v="85000"/>
    <x v="0"/>
    <x v="141"/>
    <s v="Project Engineer"/>
    <x v="6"/>
    <s v="USA"/>
    <x v="0"/>
    <x v="0"/>
    <x v="0"/>
    <x v="0"/>
    <x v="0"/>
    <x v="2"/>
    <x v="0"/>
  </r>
  <r>
    <s v="ID0065"/>
    <d v="2012-05-25T07:20:08"/>
    <n v="85000"/>
    <n v="85000"/>
    <x v="0"/>
    <x v="141"/>
    <s v="Manager"/>
    <x v="0"/>
    <s v="USA"/>
    <x v="0"/>
    <x v="0"/>
    <x v="3"/>
    <x v="0"/>
    <x v="0"/>
    <x v="2"/>
    <x v="0"/>
  </r>
  <r>
    <s v="ID0111"/>
    <d v="2012-05-26T00:41:16"/>
    <s v="$85,000+"/>
    <n v="85000"/>
    <x v="0"/>
    <x v="141"/>
    <s v="Strategic Analyst"/>
    <x v="5"/>
    <s v="USA"/>
    <x v="0"/>
    <x v="0"/>
    <x v="3"/>
    <x v="0"/>
    <x v="0"/>
    <x v="2"/>
    <x v="0"/>
  </r>
  <r>
    <s v="ID0308"/>
    <d v="2012-05-26T01:23:43"/>
    <n v="85000"/>
    <n v="85000"/>
    <x v="0"/>
    <x v="141"/>
    <s v="Plant Controller"/>
    <x v="7"/>
    <s v="USA"/>
    <x v="0"/>
    <x v="0"/>
    <x v="1"/>
    <x v="0"/>
    <x v="0"/>
    <x v="2"/>
    <x v="0"/>
  </r>
  <r>
    <s v="ID0365"/>
    <d v="2012-05-26T01:49:19"/>
    <n v="85000"/>
    <n v="85000"/>
    <x v="0"/>
    <x v="141"/>
    <s v="Sr. Financial Analyst"/>
    <x v="5"/>
    <s v="USA"/>
    <x v="0"/>
    <x v="0"/>
    <x v="3"/>
    <x v="0"/>
    <x v="0"/>
    <x v="2"/>
    <x v="0"/>
  </r>
  <r>
    <s v="ID0399"/>
    <d v="2012-05-26T02:05:06"/>
    <n v="85000"/>
    <n v="85000"/>
    <x v="0"/>
    <x v="141"/>
    <s v="ENGINEER"/>
    <x v="6"/>
    <s v="USA"/>
    <x v="0"/>
    <x v="0"/>
    <x v="2"/>
    <x v="0"/>
    <x v="0"/>
    <x v="2"/>
    <x v="0"/>
  </r>
  <r>
    <s v="ID0806"/>
    <d v="2012-05-26T21:27:17"/>
    <n v="85000"/>
    <n v="85000"/>
    <x v="0"/>
    <x v="141"/>
    <s v="Director, IT/Operations"/>
    <x v="2"/>
    <s v="USA"/>
    <x v="0"/>
    <x v="0"/>
    <x v="3"/>
    <x v="5"/>
    <x v="2"/>
    <x v="2"/>
    <x v="0"/>
  </r>
  <r>
    <s v="ID0840"/>
    <d v="2012-05-27T00:02:45"/>
    <n v="85000"/>
    <n v="85000"/>
    <x v="0"/>
    <x v="141"/>
    <s v="actuary"/>
    <x v="8"/>
    <s v="USA"/>
    <x v="0"/>
    <x v="0"/>
    <x v="1"/>
    <x v="24"/>
    <x v="4"/>
    <x v="2"/>
    <x v="0"/>
  </r>
  <r>
    <s v="ID1248"/>
    <d v="2012-05-29T05:08:57"/>
    <s v="85000 USD"/>
    <n v="85000"/>
    <x v="0"/>
    <x v="141"/>
    <s v="Senior Executive Compensation Analyst "/>
    <x v="5"/>
    <s v="USA"/>
    <x v="0"/>
    <x v="0"/>
    <x v="3"/>
    <x v="12"/>
    <x v="0"/>
    <x v="2"/>
    <x v="0"/>
  </r>
  <r>
    <s v="ID1381"/>
    <d v="2012-05-29T21:28:07"/>
    <n v="85000"/>
    <n v="85000"/>
    <x v="0"/>
    <x v="141"/>
    <s v="Senior Analyst"/>
    <x v="5"/>
    <s v="USA"/>
    <x v="0"/>
    <x v="0"/>
    <x v="3"/>
    <x v="11"/>
    <x v="3"/>
    <x v="2"/>
    <x v="0"/>
  </r>
  <r>
    <s v="ID1384"/>
    <d v="2012-05-29T21:38:10"/>
    <n v="85000"/>
    <n v="85000"/>
    <x v="0"/>
    <x v="141"/>
    <s v="energy engineer"/>
    <x v="6"/>
    <s v="USA"/>
    <x v="0"/>
    <x v="0"/>
    <x v="2"/>
    <x v="8"/>
    <x v="1"/>
    <x v="2"/>
    <x v="0"/>
  </r>
  <r>
    <s v="ID1483"/>
    <d v="2012-05-30T19:01:20"/>
    <n v="85000"/>
    <n v="85000"/>
    <x v="0"/>
    <x v="141"/>
    <s v="sr analyst"/>
    <x v="5"/>
    <s v="USA"/>
    <x v="0"/>
    <x v="0"/>
    <x v="3"/>
    <x v="29"/>
    <x v="0"/>
    <x v="2"/>
    <x v="0"/>
  </r>
  <r>
    <s v="ID1583"/>
    <d v="2012-06-01T06:53:52"/>
    <n v="85000"/>
    <n v="85000"/>
    <x v="0"/>
    <x v="141"/>
    <s v="Sr Report Developer"/>
    <x v="3"/>
    <s v="USA"/>
    <x v="0"/>
    <x v="0"/>
    <x v="3"/>
    <x v="2"/>
    <x v="2"/>
    <x v="2"/>
    <x v="0"/>
  </r>
  <r>
    <s v="ID1620"/>
    <d v="2012-06-02T07:42:02"/>
    <n v="85000"/>
    <n v="85000"/>
    <x v="0"/>
    <x v="141"/>
    <s v="Senior Accountant"/>
    <x v="8"/>
    <s v="USA"/>
    <x v="0"/>
    <x v="0"/>
    <x v="2"/>
    <x v="9"/>
    <x v="0"/>
    <x v="2"/>
    <x v="0"/>
  </r>
  <r>
    <s v="ID1669"/>
    <d v="2012-06-04T23:18:41"/>
    <n v="85000"/>
    <n v="85000"/>
    <x v="0"/>
    <x v="141"/>
    <s v="Sr Manager"/>
    <x v="0"/>
    <s v="USA"/>
    <x v="0"/>
    <x v="0"/>
    <x v="1"/>
    <x v="2"/>
    <x v="2"/>
    <x v="2"/>
    <x v="0"/>
  </r>
  <r>
    <s v="ID1694"/>
    <d v="2012-06-05T21:33:47"/>
    <n v="85000"/>
    <n v="85000"/>
    <x v="0"/>
    <x v="141"/>
    <s v="Financial Analyst"/>
    <x v="5"/>
    <s v="USA"/>
    <x v="0"/>
    <x v="0"/>
    <x v="3"/>
    <x v="13"/>
    <x v="2"/>
    <x v="2"/>
    <x v="0"/>
  </r>
  <r>
    <s v="ID1751"/>
    <d v="2012-06-08T09:46:59"/>
    <n v="85000"/>
    <n v="85000"/>
    <x v="0"/>
    <x v="141"/>
    <s v="Actuary"/>
    <x v="8"/>
    <s v="USA"/>
    <x v="0"/>
    <x v="0"/>
    <x v="3"/>
    <x v="3"/>
    <x v="3"/>
    <x v="2"/>
    <x v="0"/>
  </r>
  <r>
    <s v="ID1775"/>
    <d v="2012-06-10T02:20:05"/>
    <n v="85000"/>
    <n v="85000"/>
    <x v="0"/>
    <x v="141"/>
    <s v="purchasing manager"/>
    <x v="0"/>
    <s v="USA"/>
    <x v="0"/>
    <x v="0"/>
    <x v="2"/>
    <x v="5"/>
    <x v="2"/>
    <x v="2"/>
    <x v="0"/>
  </r>
  <r>
    <s v="ID1809"/>
    <d v="2012-06-12T12:15:46"/>
    <n v="85000"/>
    <n v="85000"/>
    <x v="0"/>
    <x v="141"/>
    <s v="Lead Financial Analyst"/>
    <x v="5"/>
    <s v="USA"/>
    <x v="0"/>
    <x v="0"/>
    <x v="1"/>
    <x v="18"/>
    <x v="4"/>
    <x v="2"/>
    <x v="0"/>
  </r>
  <r>
    <s v="ID1852"/>
    <d v="2012-06-15T02:30:11"/>
    <s v="US$ 85000"/>
    <n v="85000"/>
    <x v="0"/>
    <x v="141"/>
    <s v="Chief Financial Officer"/>
    <x v="2"/>
    <s v="USA"/>
    <x v="0"/>
    <x v="0"/>
    <x v="2"/>
    <x v="5"/>
    <x v="2"/>
    <x v="2"/>
    <x v="0"/>
  </r>
  <r>
    <s v="ID0498"/>
    <d v="2012-05-26T03:50:24"/>
    <n v="84000"/>
    <n v="84000"/>
    <x v="0"/>
    <x v="142"/>
    <s v="Senior Analyst"/>
    <x v="5"/>
    <s v="USA"/>
    <x v="0"/>
    <x v="0"/>
    <x v="1"/>
    <x v="0"/>
    <x v="0"/>
    <x v="2"/>
    <x v="0"/>
  </r>
  <r>
    <s v="ID0743"/>
    <d v="2012-05-26T15:59:44"/>
    <s v="66000 â‚¬"/>
    <n v="66000"/>
    <x v="2"/>
    <x v="143"/>
    <s v="Logistics Analyst"/>
    <x v="5"/>
    <s v="germany"/>
    <x v="8"/>
    <x v="1"/>
    <x v="3"/>
    <x v="17"/>
    <x v="0"/>
    <x v="2"/>
    <x v="0"/>
  </r>
  <r>
    <s v="ID0256"/>
    <d v="2012-05-26T01:06:12"/>
    <n v="4390"/>
    <n v="52680"/>
    <x v="1"/>
    <x v="144"/>
    <s v="Excel Consultant"/>
    <x v="4"/>
    <s v="UK"/>
    <x v="1"/>
    <x v="1"/>
    <x v="1"/>
    <x v="0"/>
    <x v="0"/>
    <x v="2"/>
    <x v="0"/>
  </r>
  <r>
    <s v="ID1383"/>
    <d v="2012-05-29T21:33:42"/>
    <s v="$83000 USD "/>
    <n v="83000"/>
    <x v="0"/>
    <x v="145"/>
    <s v="Senior Planning Analyst"/>
    <x v="5"/>
    <s v="Canada"/>
    <x v="3"/>
    <x v="0"/>
    <x v="3"/>
    <x v="13"/>
    <x v="2"/>
    <x v="2"/>
    <x v="0"/>
  </r>
  <r>
    <s v="ID1638"/>
    <d v="2012-06-03T07:16:47"/>
    <s v="485000 DKK"/>
    <n v="485000"/>
    <x v="10"/>
    <x v="146"/>
    <s v="Controller"/>
    <x v="7"/>
    <s v="Denmark"/>
    <x v="20"/>
    <x v="1"/>
    <x v="3"/>
    <x v="10"/>
    <x v="3"/>
    <x v="2"/>
    <x v="0"/>
  </r>
  <r>
    <s v="ID0305"/>
    <d v="2012-05-26T01:22:48"/>
    <s v="65000 euro"/>
    <n v="65000"/>
    <x v="2"/>
    <x v="147"/>
    <s v="controller"/>
    <x v="7"/>
    <s v="germany"/>
    <x v="8"/>
    <x v="1"/>
    <x v="1"/>
    <x v="0"/>
    <x v="0"/>
    <x v="2"/>
    <x v="0"/>
  </r>
  <r>
    <s v="ID0530"/>
    <d v="2012-05-26T05:00:21"/>
    <n v="82300"/>
    <n v="82300"/>
    <x v="0"/>
    <x v="148"/>
    <s v="Manager - Finance"/>
    <x v="0"/>
    <s v="USA"/>
    <x v="0"/>
    <x v="0"/>
    <x v="2"/>
    <x v="0"/>
    <x v="0"/>
    <x v="2"/>
    <x v="0"/>
  </r>
  <r>
    <s v="ID1325"/>
    <d v="2012-05-29T15:51:21"/>
    <s v="82000 USD"/>
    <n v="82000"/>
    <x v="0"/>
    <x v="149"/>
    <s v="Consultant"/>
    <x v="4"/>
    <s v="South Africa"/>
    <x v="14"/>
    <x v="4"/>
    <x v="3"/>
    <x v="2"/>
    <x v="2"/>
    <x v="2"/>
    <x v="0"/>
  </r>
  <r>
    <s v="ID1267"/>
    <d v="2012-05-29T09:15:09"/>
    <n v="82000"/>
    <n v="82000"/>
    <x v="0"/>
    <x v="149"/>
    <s v="Manager - Marketing Analytics"/>
    <x v="0"/>
    <s v="USA"/>
    <x v="0"/>
    <x v="0"/>
    <x v="3"/>
    <x v="2"/>
    <x v="2"/>
    <x v="2"/>
    <x v="0"/>
  </r>
  <r>
    <s v="ID1164"/>
    <d v="2012-05-28T22:25:04"/>
    <s v="Â£51,000/$81,600"/>
    <n v="81600"/>
    <x v="0"/>
    <x v="150"/>
    <s v="Business Analyst - Central Finance"/>
    <x v="5"/>
    <s v="UK"/>
    <x v="1"/>
    <x v="1"/>
    <x v="3"/>
    <x v="25"/>
    <x v="4"/>
    <x v="2"/>
    <x v="0"/>
  </r>
  <r>
    <s v="ID0964"/>
    <d v="2012-05-28T05:20:41"/>
    <n v="80000"/>
    <n v="80000"/>
    <x v="4"/>
    <x v="151"/>
    <s v="Billing manager"/>
    <x v="0"/>
    <s v="Australia"/>
    <x v="6"/>
    <x v="2"/>
    <x v="3"/>
    <x v="8"/>
    <x v="1"/>
    <x v="2"/>
    <x v="0"/>
  </r>
  <r>
    <s v="ID1255"/>
    <d v="2012-05-29T06:26:05"/>
    <n v="80000"/>
    <n v="80000"/>
    <x v="4"/>
    <x v="151"/>
    <s v="systems accountant"/>
    <x v="8"/>
    <s v="Australia"/>
    <x v="6"/>
    <x v="2"/>
    <x v="3"/>
    <x v="12"/>
    <x v="0"/>
    <x v="2"/>
    <x v="0"/>
  </r>
  <r>
    <s v="ID1713"/>
    <d v="2012-06-06T09:31:47"/>
    <n v="80000"/>
    <n v="80000"/>
    <x v="4"/>
    <x v="151"/>
    <s v="PPC Search Specialist"/>
    <x v="1"/>
    <s v="Australia"/>
    <x v="6"/>
    <x v="2"/>
    <x v="3"/>
    <x v="12"/>
    <x v="0"/>
    <x v="2"/>
    <x v="0"/>
  </r>
  <r>
    <s v="ID0088"/>
    <d v="2012-05-26T00:22:49"/>
    <s v="81,000USD"/>
    <n v="81000"/>
    <x v="0"/>
    <x v="152"/>
    <s v="Strategy Consultant"/>
    <x v="4"/>
    <s v="UK"/>
    <x v="1"/>
    <x v="1"/>
    <x v="3"/>
    <x v="0"/>
    <x v="0"/>
    <x v="2"/>
    <x v="0"/>
  </r>
  <r>
    <s v="ID1420"/>
    <d v="2012-05-30T00:50:03"/>
    <n v="81000"/>
    <n v="81000"/>
    <x v="0"/>
    <x v="152"/>
    <s v="Finance &amp; IT Manager"/>
    <x v="0"/>
    <s v="USA"/>
    <x v="0"/>
    <x v="0"/>
    <x v="0"/>
    <x v="13"/>
    <x v="2"/>
    <x v="2"/>
    <x v="0"/>
  </r>
  <r>
    <s v="ID1710"/>
    <d v="2012-06-06T05:52:59"/>
    <n v="81000"/>
    <n v="81000"/>
    <x v="0"/>
    <x v="152"/>
    <s v="Contact Operations Analyst"/>
    <x v="5"/>
    <s v="USA"/>
    <x v="0"/>
    <x v="0"/>
    <x v="3"/>
    <x v="7"/>
    <x v="0"/>
    <x v="2"/>
    <x v="0"/>
  </r>
  <r>
    <s v="ID1427"/>
    <d v="2012-05-30T01:29:51"/>
    <n v="80442"/>
    <n v="80442"/>
    <x v="0"/>
    <x v="153"/>
    <s v="Senior Budget Analyst"/>
    <x v="5"/>
    <s v="USA"/>
    <x v="0"/>
    <x v="0"/>
    <x v="3"/>
    <x v="22"/>
    <x v="3"/>
    <x v="2"/>
    <x v="0"/>
  </r>
  <r>
    <s v="ID0944"/>
    <d v="2012-05-28T00:10:43"/>
    <n v="63200"/>
    <n v="63200"/>
    <x v="2"/>
    <x v="154"/>
    <s v="Consultant"/>
    <x v="4"/>
    <s v="France"/>
    <x v="36"/>
    <x v="1"/>
    <x v="3"/>
    <x v="18"/>
    <x v="4"/>
    <x v="2"/>
    <x v="0"/>
  </r>
  <r>
    <s v="ID0641"/>
    <d v="2012-05-26T11:45:37"/>
    <s v="4500000 inr/pa"/>
    <n v="4500000"/>
    <x v="5"/>
    <x v="155"/>
    <s v="cmo"/>
    <x v="2"/>
    <s v="India"/>
    <x v="7"/>
    <x v="3"/>
    <x v="0"/>
    <x v="7"/>
    <x v="0"/>
    <x v="2"/>
    <x v="0"/>
  </r>
  <r>
    <s v="ID1776"/>
    <d v="2012-06-10T02:29:57"/>
    <n v="80000"/>
    <n v="80000"/>
    <x v="0"/>
    <x v="156"/>
    <s v="Engineer"/>
    <x v="6"/>
    <s v="Brazil"/>
    <x v="5"/>
    <x v="0"/>
    <x v="0"/>
    <x v="29"/>
    <x v="0"/>
    <x v="2"/>
    <x v="0"/>
  </r>
  <r>
    <s v="ID1226"/>
    <d v="2012-05-29T01:41:00"/>
    <n v="80000"/>
    <n v="80000"/>
    <x v="0"/>
    <x v="156"/>
    <s v="Snr Business Analyst"/>
    <x v="5"/>
    <s v="Singapore"/>
    <x v="17"/>
    <x v="3"/>
    <x v="0"/>
    <x v="7"/>
    <x v="0"/>
    <x v="2"/>
    <x v="0"/>
  </r>
  <r>
    <s v="ID0101"/>
    <d v="2012-05-26T00:40:42"/>
    <s v="80k"/>
    <n v="80000"/>
    <x v="0"/>
    <x v="156"/>
    <s v="financial analyst"/>
    <x v="5"/>
    <s v="USA"/>
    <x v="0"/>
    <x v="0"/>
    <x v="3"/>
    <x v="0"/>
    <x v="0"/>
    <x v="2"/>
    <x v="0"/>
  </r>
  <r>
    <s v="ID0125"/>
    <d v="2012-05-26T00:42:00"/>
    <n v="80000"/>
    <n v="80000"/>
    <x v="0"/>
    <x v="156"/>
    <s v="Financial Analyst"/>
    <x v="5"/>
    <s v="USA"/>
    <x v="0"/>
    <x v="0"/>
    <x v="3"/>
    <x v="0"/>
    <x v="0"/>
    <x v="2"/>
    <x v="0"/>
  </r>
  <r>
    <s v="ID0148"/>
    <d v="2012-05-26T00:44:20"/>
    <n v="80000"/>
    <n v="80000"/>
    <x v="0"/>
    <x v="156"/>
    <s v="Informatics Research Analyst"/>
    <x v="5"/>
    <s v="USA"/>
    <x v="0"/>
    <x v="0"/>
    <x v="2"/>
    <x v="0"/>
    <x v="0"/>
    <x v="2"/>
    <x v="0"/>
  </r>
  <r>
    <s v="ID0169"/>
    <d v="2012-05-26T00:48:07"/>
    <n v="80000"/>
    <n v="80000"/>
    <x v="0"/>
    <x v="156"/>
    <s v="Consultant, HR Services &amp; Governance"/>
    <x v="4"/>
    <s v="USA"/>
    <x v="0"/>
    <x v="0"/>
    <x v="3"/>
    <x v="0"/>
    <x v="0"/>
    <x v="2"/>
    <x v="0"/>
  </r>
  <r>
    <s v="ID0189"/>
    <d v="2012-05-26T00:50:43"/>
    <n v="80000"/>
    <n v="80000"/>
    <x v="0"/>
    <x v="156"/>
    <s v="Project Manager (Process Owner)"/>
    <x v="0"/>
    <s v="USA"/>
    <x v="0"/>
    <x v="0"/>
    <x v="2"/>
    <x v="0"/>
    <x v="0"/>
    <x v="2"/>
    <x v="0"/>
  </r>
  <r>
    <s v="ID0217"/>
    <d v="2012-05-26T00:56:06"/>
    <n v="80000"/>
    <n v="80000"/>
    <x v="0"/>
    <x v="156"/>
    <s v="Marketing Analyst"/>
    <x v="5"/>
    <s v="USA"/>
    <x v="0"/>
    <x v="0"/>
    <x v="3"/>
    <x v="0"/>
    <x v="0"/>
    <x v="2"/>
    <x v="0"/>
  </r>
  <r>
    <s v="ID0226"/>
    <d v="2012-05-26T00:58:05"/>
    <n v="80000"/>
    <n v="80000"/>
    <x v="0"/>
    <x v="156"/>
    <s v="Senior Analyst"/>
    <x v="5"/>
    <s v="USA"/>
    <x v="0"/>
    <x v="0"/>
    <x v="3"/>
    <x v="0"/>
    <x v="0"/>
    <x v="2"/>
    <x v="0"/>
  </r>
  <r>
    <s v="ID0247"/>
    <d v="2012-05-26T01:03:52"/>
    <n v="80000"/>
    <n v="80000"/>
    <x v="0"/>
    <x v="156"/>
    <s v="Analyst"/>
    <x v="5"/>
    <s v="USA"/>
    <x v="0"/>
    <x v="0"/>
    <x v="3"/>
    <x v="0"/>
    <x v="0"/>
    <x v="2"/>
    <x v="0"/>
  </r>
  <r>
    <s v="ID0273"/>
    <d v="2012-05-26T01:10:20"/>
    <n v="80000"/>
    <n v="80000"/>
    <x v="0"/>
    <x v="156"/>
    <s v="VP"/>
    <x v="2"/>
    <s v="USA"/>
    <x v="0"/>
    <x v="0"/>
    <x v="2"/>
    <x v="0"/>
    <x v="0"/>
    <x v="2"/>
    <x v="0"/>
  </r>
  <r>
    <s v="ID0278"/>
    <d v="2012-05-26T01:11:54"/>
    <n v="80000"/>
    <n v="80000"/>
    <x v="0"/>
    <x v="156"/>
    <s v="Enterprise Performance Metrics Manager"/>
    <x v="0"/>
    <s v="USA"/>
    <x v="0"/>
    <x v="0"/>
    <x v="2"/>
    <x v="0"/>
    <x v="0"/>
    <x v="2"/>
    <x v="0"/>
  </r>
  <r>
    <s v="ID0444"/>
    <d v="2012-05-26T02:46:18"/>
    <n v="80000"/>
    <n v="80000"/>
    <x v="0"/>
    <x v="156"/>
    <s v="web analyst"/>
    <x v="5"/>
    <s v="USA"/>
    <x v="0"/>
    <x v="0"/>
    <x v="3"/>
    <x v="0"/>
    <x v="0"/>
    <x v="2"/>
    <x v="0"/>
  </r>
  <r>
    <s v="ID0458"/>
    <d v="2012-05-26T03:03:09"/>
    <n v="80000"/>
    <n v="80000"/>
    <x v="0"/>
    <x v="156"/>
    <s v="operations tech"/>
    <x v="0"/>
    <s v="USA"/>
    <x v="0"/>
    <x v="0"/>
    <x v="0"/>
    <x v="0"/>
    <x v="0"/>
    <x v="2"/>
    <x v="0"/>
  </r>
  <r>
    <s v="ID0551"/>
    <d v="2012-05-26T05:44:42"/>
    <s v="80,000 USD"/>
    <n v="80000"/>
    <x v="0"/>
    <x v="156"/>
    <s v="Cost Analyst"/>
    <x v="5"/>
    <s v="USA"/>
    <x v="0"/>
    <x v="0"/>
    <x v="1"/>
    <x v="0"/>
    <x v="0"/>
    <x v="2"/>
    <x v="0"/>
  </r>
  <r>
    <s v="ID0618"/>
    <d v="2012-05-26T10:51:05"/>
    <n v="80000"/>
    <n v="80000"/>
    <x v="0"/>
    <x v="156"/>
    <s v="Sales Controller"/>
    <x v="7"/>
    <s v="USA"/>
    <x v="0"/>
    <x v="0"/>
    <x v="3"/>
    <x v="5"/>
    <x v="2"/>
    <x v="2"/>
    <x v="0"/>
  </r>
  <r>
    <s v="ID0637"/>
    <d v="2012-05-26T11:37:26"/>
    <n v="80000"/>
    <n v="80000"/>
    <x v="0"/>
    <x v="156"/>
    <s v="program coordinator - automotive"/>
    <x v="0"/>
    <s v="USA"/>
    <x v="0"/>
    <x v="0"/>
    <x v="3"/>
    <x v="9"/>
    <x v="0"/>
    <x v="2"/>
    <x v="0"/>
  </r>
  <r>
    <s v="ID1199"/>
    <d v="2012-05-28T23:38:52"/>
    <n v="80000"/>
    <n v="80000"/>
    <x v="0"/>
    <x v="156"/>
    <s v="Financial/Data Analyst"/>
    <x v="5"/>
    <s v="USA"/>
    <x v="0"/>
    <x v="0"/>
    <x v="3"/>
    <x v="7"/>
    <x v="0"/>
    <x v="2"/>
    <x v="0"/>
  </r>
  <r>
    <s v="ID1303"/>
    <d v="2012-05-29T13:53:59"/>
    <n v="80000"/>
    <n v="80000"/>
    <x v="0"/>
    <x v="156"/>
    <s v="Manager"/>
    <x v="0"/>
    <s v="USA"/>
    <x v="0"/>
    <x v="0"/>
    <x v="0"/>
    <x v="7"/>
    <x v="0"/>
    <x v="2"/>
    <x v="0"/>
  </r>
  <r>
    <s v="ID1352"/>
    <d v="2012-05-29T18:33:08"/>
    <n v="80000"/>
    <n v="80000"/>
    <x v="0"/>
    <x v="156"/>
    <s v="Developer"/>
    <x v="5"/>
    <s v="USA"/>
    <x v="0"/>
    <x v="0"/>
    <x v="0"/>
    <x v="14"/>
    <x v="2"/>
    <x v="2"/>
    <x v="0"/>
  </r>
  <r>
    <s v="ID1371"/>
    <d v="2012-05-29T19:52:35"/>
    <s v="$80,000 USD"/>
    <n v="80000"/>
    <x v="0"/>
    <x v="156"/>
    <s v="Manager of Data Analytics"/>
    <x v="0"/>
    <s v="USA"/>
    <x v="0"/>
    <x v="0"/>
    <x v="3"/>
    <x v="2"/>
    <x v="2"/>
    <x v="2"/>
    <x v="0"/>
  </r>
  <r>
    <s v="ID1403"/>
    <d v="2012-05-29T22:50:20"/>
    <n v="80000"/>
    <n v="80000"/>
    <x v="0"/>
    <x v="156"/>
    <s v="Sr Process Consultant"/>
    <x v="4"/>
    <s v="USA"/>
    <x v="0"/>
    <x v="0"/>
    <x v="2"/>
    <x v="9"/>
    <x v="0"/>
    <x v="2"/>
    <x v="0"/>
  </r>
  <r>
    <s v="ID1435"/>
    <d v="2012-05-30T02:32:17"/>
    <n v="80000"/>
    <n v="80000"/>
    <x v="0"/>
    <x v="156"/>
    <s v="Senior analyst, ops support"/>
    <x v="5"/>
    <s v="USA"/>
    <x v="0"/>
    <x v="0"/>
    <x v="3"/>
    <x v="3"/>
    <x v="3"/>
    <x v="2"/>
    <x v="0"/>
  </r>
  <r>
    <s v="ID1679"/>
    <d v="2012-06-05T04:06:09"/>
    <n v="80000"/>
    <n v="80000"/>
    <x v="0"/>
    <x v="156"/>
    <s v="Data Resource Specialist"/>
    <x v="1"/>
    <s v="USA"/>
    <x v="0"/>
    <x v="0"/>
    <x v="2"/>
    <x v="19"/>
    <x v="4"/>
    <x v="2"/>
    <x v="0"/>
  </r>
  <r>
    <s v="ID1748"/>
    <d v="2012-06-08T04:51:45"/>
    <n v="80000"/>
    <n v="80000"/>
    <x v="0"/>
    <x v="156"/>
    <s v="Sales / Finance Manager"/>
    <x v="0"/>
    <s v="USA"/>
    <x v="0"/>
    <x v="0"/>
    <x v="3"/>
    <x v="17"/>
    <x v="0"/>
    <x v="2"/>
    <x v="0"/>
  </r>
  <r>
    <s v="ID1821"/>
    <d v="2012-06-13T00:23:31"/>
    <n v="80000"/>
    <n v="80000"/>
    <x v="0"/>
    <x v="156"/>
    <s v="Manager, Operations"/>
    <x v="0"/>
    <s v="USA"/>
    <x v="0"/>
    <x v="0"/>
    <x v="3"/>
    <x v="19"/>
    <x v="4"/>
    <x v="2"/>
    <x v="0"/>
  </r>
  <r>
    <s v="ID1842"/>
    <d v="2012-06-14T07:16:41"/>
    <n v="80000"/>
    <n v="80000"/>
    <x v="0"/>
    <x v="156"/>
    <s v="Project Controller"/>
    <x v="7"/>
    <s v="USA"/>
    <x v="0"/>
    <x v="0"/>
    <x v="3"/>
    <x v="29"/>
    <x v="0"/>
    <x v="2"/>
    <x v="0"/>
  </r>
  <r>
    <s v="ID0635"/>
    <d v="2012-05-26T11:31:52"/>
    <n v="78000"/>
    <n v="78000"/>
    <x v="4"/>
    <x v="157"/>
    <s v="Corporate Accountant"/>
    <x v="8"/>
    <s v="Australia"/>
    <x v="6"/>
    <x v="2"/>
    <x v="1"/>
    <x v="25"/>
    <x v="4"/>
    <x v="2"/>
    <x v="0"/>
  </r>
  <r>
    <s v="ID0243"/>
    <d v="2012-05-26T01:02:51"/>
    <n v="79000"/>
    <n v="79000"/>
    <x v="0"/>
    <x v="158"/>
    <s v="Director of Finance and Accounting"/>
    <x v="8"/>
    <s v="USA"/>
    <x v="0"/>
    <x v="0"/>
    <x v="2"/>
    <x v="0"/>
    <x v="0"/>
    <x v="2"/>
    <x v="0"/>
  </r>
  <r>
    <s v="ID0932"/>
    <d v="2012-05-27T22:22:01"/>
    <s v="50000 GBP"/>
    <n v="50000"/>
    <x v="1"/>
    <x v="159"/>
    <s v="Finance Analyst"/>
    <x v="5"/>
    <s v="UK"/>
    <x v="1"/>
    <x v="1"/>
    <x v="1"/>
    <x v="2"/>
    <x v="2"/>
    <x v="2"/>
    <x v="0"/>
  </r>
  <r>
    <s v="ID1076"/>
    <d v="2012-05-28T15:21:51"/>
    <s v="Â£50"/>
    <n v="50000"/>
    <x v="1"/>
    <x v="159"/>
    <s v="Production manager"/>
    <x v="0"/>
    <s v="UK"/>
    <x v="1"/>
    <x v="1"/>
    <x v="2"/>
    <x v="13"/>
    <x v="2"/>
    <x v="2"/>
    <x v="0"/>
  </r>
  <r>
    <s v="ID1695"/>
    <d v="2012-06-05T21:49:10"/>
    <n v="50000"/>
    <n v="50000"/>
    <x v="1"/>
    <x v="159"/>
    <s v="Commercial Director"/>
    <x v="2"/>
    <s v="UK"/>
    <x v="1"/>
    <x v="1"/>
    <x v="3"/>
    <x v="2"/>
    <x v="2"/>
    <x v="2"/>
    <x v="0"/>
  </r>
  <r>
    <s v="ID1733"/>
    <d v="2012-06-07T15:19:53"/>
    <n v="50000"/>
    <n v="50000"/>
    <x v="1"/>
    <x v="159"/>
    <s v="Research Analyst"/>
    <x v="5"/>
    <s v="UK"/>
    <x v="1"/>
    <x v="1"/>
    <x v="2"/>
    <x v="19"/>
    <x v="4"/>
    <x v="2"/>
    <x v="0"/>
  </r>
  <r>
    <s v="ID1838"/>
    <d v="2012-06-13T23:32:36"/>
    <n v="50000"/>
    <n v="50000"/>
    <x v="1"/>
    <x v="159"/>
    <s v="Assistant Financial Accountant"/>
    <x v="8"/>
    <s v="UK"/>
    <x v="1"/>
    <x v="1"/>
    <x v="2"/>
    <x v="2"/>
    <x v="2"/>
    <x v="2"/>
    <x v="0"/>
  </r>
  <r>
    <s v="ID1236"/>
    <d v="2012-05-29T02:43:44"/>
    <s v="62.000 euro"/>
    <n v="62000"/>
    <x v="2"/>
    <x v="160"/>
    <s v="Stafmember"/>
    <x v="5"/>
    <s v="Netherlands"/>
    <x v="2"/>
    <x v="1"/>
    <x v="3"/>
    <x v="5"/>
    <x v="2"/>
    <x v="2"/>
    <x v="0"/>
  </r>
  <r>
    <s v="ID1370"/>
    <d v="2012-05-29T19:50:25"/>
    <n v="62000"/>
    <n v="62000"/>
    <x v="2"/>
    <x v="160"/>
    <s v="Controller"/>
    <x v="7"/>
    <s v="Netherlands"/>
    <x v="2"/>
    <x v="1"/>
    <x v="3"/>
    <x v="5"/>
    <x v="2"/>
    <x v="2"/>
    <x v="0"/>
  </r>
  <r>
    <s v="ID0378"/>
    <d v="2012-05-26T01:57:23"/>
    <n v="80000"/>
    <n v="80000"/>
    <x v="3"/>
    <x v="161"/>
    <s v="Senior Business Analyst"/>
    <x v="5"/>
    <s v="Canada"/>
    <x v="3"/>
    <x v="0"/>
    <x v="3"/>
    <x v="0"/>
    <x v="0"/>
    <x v="2"/>
    <x v="0"/>
  </r>
  <r>
    <s v="ID1582"/>
    <d v="2012-06-01T06:31:49"/>
    <n v="80000"/>
    <n v="80000"/>
    <x v="3"/>
    <x v="161"/>
    <s v="Business Operations Analyst"/>
    <x v="5"/>
    <s v="Canada"/>
    <x v="3"/>
    <x v="0"/>
    <x v="3"/>
    <x v="17"/>
    <x v="0"/>
    <x v="2"/>
    <x v="0"/>
  </r>
  <r>
    <s v="ID0556"/>
    <d v="2012-05-26T05:50:21"/>
    <n v="77000"/>
    <n v="77000"/>
    <x v="4"/>
    <x v="162"/>
    <s v="Intelligence Analyst"/>
    <x v="5"/>
    <s v="Australia"/>
    <x v="6"/>
    <x v="2"/>
    <x v="2"/>
    <x v="0"/>
    <x v="0"/>
    <x v="2"/>
    <x v="0"/>
  </r>
  <r>
    <s v="ID0220"/>
    <d v="2012-05-26T00:56:54"/>
    <n v="78000"/>
    <n v="78000"/>
    <x v="0"/>
    <x v="163"/>
    <s v="Tax Professional"/>
    <x v="8"/>
    <s v="Bermuda"/>
    <x v="37"/>
    <x v="0"/>
    <x v="3"/>
    <x v="0"/>
    <x v="0"/>
    <x v="2"/>
    <x v="0"/>
  </r>
  <r>
    <s v="ID0453"/>
    <d v="2012-05-26T02:57:32"/>
    <n v="78000"/>
    <n v="78000"/>
    <x v="0"/>
    <x v="163"/>
    <s v="FinanceManager"/>
    <x v="0"/>
    <s v="Somalia"/>
    <x v="38"/>
    <x v="4"/>
    <x v="3"/>
    <x v="0"/>
    <x v="0"/>
    <x v="2"/>
    <x v="0"/>
  </r>
  <r>
    <s v="ID1826"/>
    <d v="2012-06-13T03:48:39"/>
    <n v="78000"/>
    <n v="78000"/>
    <x v="0"/>
    <x v="163"/>
    <s v="Data Integration Engenieer"/>
    <x v="6"/>
    <s v="USA"/>
    <x v="0"/>
    <x v="0"/>
    <x v="1"/>
    <x v="12"/>
    <x v="0"/>
    <x v="2"/>
    <x v="0"/>
  </r>
  <r>
    <s v="ID1893"/>
    <d v="2012-06-18T14:27:59"/>
    <s v="$AUD 76300"/>
    <n v="76300"/>
    <x v="4"/>
    <x v="164"/>
    <s v="Operations Analyst"/>
    <x v="5"/>
    <s v="Australia"/>
    <x v="6"/>
    <x v="2"/>
    <x v="1"/>
    <x v="18"/>
    <x v="4"/>
    <x v="2"/>
    <x v="0"/>
  </r>
  <r>
    <s v="ID1396"/>
    <d v="2012-05-29T22:14:19"/>
    <n v="77500"/>
    <n v="77500"/>
    <x v="0"/>
    <x v="165"/>
    <s v="Sr Financial Analyst"/>
    <x v="5"/>
    <s v="USA"/>
    <x v="0"/>
    <x v="0"/>
    <x v="3"/>
    <x v="17"/>
    <x v="0"/>
    <x v="2"/>
    <x v="0"/>
  </r>
  <r>
    <s v="ID0268"/>
    <d v="2012-05-26T01:08:42"/>
    <s v="$77,000 USD"/>
    <n v="77000"/>
    <x v="0"/>
    <x v="166"/>
    <s v="senior accounting coordinator"/>
    <x v="8"/>
    <s v="USA"/>
    <x v="0"/>
    <x v="0"/>
    <x v="3"/>
    <x v="0"/>
    <x v="0"/>
    <x v="2"/>
    <x v="0"/>
  </r>
  <r>
    <s v="ID0504"/>
    <d v="2012-05-26T04:03:33"/>
    <n v="77000"/>
    <n v="77000"/>
    <x v="0"/>
    <x v="166"/>
    <s v="Senior Financial Analyst"/>
    <x v="5"/>
    <s v="USA"/>
    <x v="0"/>
    <x v="0"/>
    <x v="1"/>
    <x v="0"/>
    <x v="0"/>
    <x v="2"/>
    <x v="0"/>
  </r>
  <r>
    <s v="ID1430"/>
    <d v="2012-05-30T01:57:58"/>
    <n v="77000"/>
    <n v="77000"/>
    <x v="0"/>
    <x v="166"/>
    <s v="Assistant Engineer"/>
    <x v="6"/>
    <s v="USA"/>
    <x v="0"/>
    <x v="0"/>
    <x v="3"/>
    <x v="2"/>
    <x v="2"/>
    <x v="2"/>
    <x v="0"/>
  </r>
  <r>
    <s v="ID1486"/>
    <d v="2012-05-30T19:42:50"/>
    <n v="77000"/>
    <n v="77000"/>
    <x v="0"/>
    <x v="166"/>
    <s v="Chemical Engineer"/>
    <x v="6"/>
    <s v="USA"/>
    <x v="0"/>
    <x v="0"/>
    <x v="2"/>
    <x v="28"/>
    <x v="2"/>
    <x v="2"/>
    <x v="0"/>
  </r>
  <r>
    <s v="ID1247"/>
    <d v="2012-05-29T05:03:26"/>
    <s v="dkk 450000"/>
    <n v="450000"/>
    <x v="10"/>
    <x v="167"/>
    <s v="owner"/>
    <x v="2"/>
    <s v="Denmark"/>
    <x v="20"/>
    <x v="1"/>
    <x v="1"/>
    <x v="11"/>
    <x v="3"/>
    <x v="2"/>
    <x v="0"/>
  </r>
  <r>
    <s v="ID1805"/>
    <d v="2012-06-12T03:45:25"/>
    <n v="78000"/>
    <n v="78000"/>
    <x v="3"/>
    <x v="168"/>
    <s v="SFA"/>
    <x v="5"/>
    <s v="Canada"/>
    <x v="3"/>
    <x v="0"/>
    <x v="1"/>
    <x v="25"/>
    <x v="4"/>
    <x v="2"/>
    <x v="0"/>
  </r>
  <r>
    <s v="ID0432"/>
    <d v="2012-05-26T02:33:06"/>
    <n v="76600"/>
    <n v="76600"/>
    <x v="0"/>
    <x v="169"/>
    <s v="Analyst"/>
    <x v="5"/>
    <s v="USA"/>
    <x v="0"/>
    <x v="0"/>
    <x v="2"/>
    <x v="0"/>
    <x v="0"/>
    <x v="2"/>
    <x v="0"/>
  </r>
  <r>
    <s v="ID1544"/>
    <d v="2012-05-31T16:30:09"/>
    <n v="48360"/>
    <n v="48360"/>
    <x v="1"/>
    <x v="170"/>
    <s v="pricing manager"/>
    <x v="0"/>
    <s v="UK"/>
    <x v="1"/>
    <x v="1"/>
    <x v="1"/>
    <x v="9"/>
    <x v="0"/>
    <x v="2"/>
    <x v="0"/>
  </r>
  <r>
    <s v="ID1925"/>
    <d v="2012-06-20T13:05:17"/>
    <s v="60000 EUR"/>
    <n v="60000"/>
    <x v="2"/>
    <x v="171"/>
    <s v="Project Manager"/>
    <x v="0"/>
    <s v="Europe"/>
    <x v="4"/>
    <x v="1"/>
    <x v="2"/>
    <x v="3"/>
    <x v="3"/>
    <x v="2"/>
    <x v="0"/>
  </r>
  <r>
    <s v="ID1126"/>
    <d v="2012-05-28T17:42:11"/>
    <n v="5000"/>
    <n v="60000"/>
    <x v="2"/>
    <x v="171"/>
    <s v="Development Manager"/>
    <x v="0"/>
    <s v="Finland"/>
    <x v="31"/>
    <x v="1"/>
    <x v="0"/>
    <x v="25"/>
    <x v="4"/>
    <x v="2"/>
    <x v="0"/>
  </r>
  <r>
    <s v="ID1889"/>
    <d v="2012-06-17T16:01:50"/>
    <n v="60000"/>
    <n v="60000"/>
    <x v="2"/>
    <x v="171"/>
    <s v="pm"/>
    <x v="0"/>
    <s v="Germany"/>
    <x v="8"/>
    <x v="1"/>
    <x v="3"/>
    <x v="7"/>
    <x v="0"/>
    <x v="2"/>
    <x v="0"/>
  </r>
  <r>
    <s v="ID1485"/>
    <d v="2012-05-30T19:27:35"/>
    <s v="60000 Euros"/>
    <n v="60000"/>
    <x v="2"/>
    <x v="171"/>
    <s v="Sales Analyst"/>
    <x v="5"/>
    <s v="Italy"/>
    <x v="39"/>
    <x v="1"/>
    <x v="1"/>
    <x v="14"/>
    <x v="2"/>
    <x v="2"/>
    <x v="0"/>
  </r>
  <r>
    <s v="ID1542"/>
    <d v="2012-05-31T16:25:23"/>
    <s v="60K â‚¬"/>
    <n v="60000"/>
    <x v="2"/>
    <x v="171"/>
    <s v="Trade Marketing"/>
    <x v="0"/>
    <s v="NL"/>
    <x v="2"/>
    <x v="1"/>
    <x v="2"/>
    <x v="5"/>
    <x v="2"/>
    <x v="2"/>
    <x v="0"/>
  </r>
  <r>
    <s v="ID1555"/>
    <d v="2012-05-31T21:45:03"/>
    <s v="60000 EUR"/>
    <n v="60000"/>
    <x v="2"/>
    <x v="171"/>
    <s v="Business Engineer"/>
    <x v="6"/>
    <s v="Netherlands"/>
    <x v="2"/>
    <x v="1"/>
    <x v="3"/>
    <x v="17"/>
    <x v="0"/>
    <x v="2"/>
    <x v="0"/>
  </r>
  <r>
    <s v="ID0269"/>
    <d v="2012-05-26T01:09:01"/>
    <n v="76000"/>
    <n v="76000"/>
    <x v="0"/>
    <x v="172"/>
    <s v="Demand Planning Mgr"/>
    <x v="0"/>
    <s v="USA"/>
    <x v="0"/>
    <x v="0"/>
    <x v="1"/>
    <x v="0"/>
    <x v="0"/>
    <x v="2"/>
    <x v="0"/>
  </r>
  <r>
    <s v="ID0515"/>
    <d v="2012-05-26T04:25:24"/>
    <n v="76000"/>
    <n v="76000"/>
    <x v="0"/>
    <x v="172"/>
    <s v="Accounting Manager"/>
    <x v="0"/>
    <s v="USA"/>
    <x v="0"/>
    <x v="0"/>
    <x v="2"/>
    <x v="0"/>
    <x v="0"/>
    <x v="2"/>
    <x v="0"/>
  </r>
  <r>
    <s v="ID1490"/>
    <d v="2012-05-30T20:40:45"/>
    <n v="76000"/>
    <n v="76000"/>
    <x v="0"/>
    <x v="172"/>
    <s v="Sr. Analyst"/>
    <x v="5"/>
    <s v="USA"/>
    <x v="0"/>
    <x v="0"/>
    <x v="1"/>
    <x v="2"/>
    <x v="2"/>
    <x v="2"/>
    <x v="0"/>
  </r>
  <r>
    <s v="ID0973"/>
    <d v="2012-05-28T07:00:25"/>
    <n v="95000"/>
    <n v="95000"/>
    <x v="8"/>
    <x v="173"/>
    <s v="Cost Accountant"/>
    <x v="8"/>
    <s v="New Zealand"/>
    <x v="12"/>
    <x v="2"/>
    <x v="3"/>
    <x v="3"/>
    <x v="3"/>
    <x v="2"/>
    <x v="0"/>
  </r>
  <r>
    <s v="ID1098"/>
    <d v="2012-05-28T16:07:51"/>
    <n v="48000"/>
    <n v="48000"/>
    <x v="1"/>
    <x v="174"/>
    <s v="Business Operations Co-ordinator"/>
    <x v="0"/>
    <s v="UK"/>
    <x v="1"/>
    <x v="1"/>
    <x v="2"/>
    <x v="2"/>
    <x v="2"/>
    <x v="2"/>
    <x v="0"/>
  </r>
  <r>
    <s v="ID1498"/>
    <d v="2012-05-30T21:45:06"/>
    <n v="74000"/>
    <n v="74000"/>
    <x v="4"/>
    <x v="175"/>
    <s v="operations Administrator"/>
    <x v="5"/>
    <s v="Australia"/>
    <x v="6"/>
    <x v="2"/>
    <x v="1"/>
    <x v="3"/>
    <x v="3"/>
    <x v="2"/>
    <x v="0"/>
  </r>
  <r>
    <s v="ID1906"/>
    <d v="2012-06-19T19:33:25"/>
    <n v="74000"/>
    <n v="74000"/>
    <x v="4"/>
    <x v="175"/>
    <s v="Systems Analyst"/>
    <x v="5"/>
    <s v="Australia"/>
    <x v="6"/>
    <x v="2"/>
    <x v="3"/>
    <x v="9"/>
    <x v="0"/>
    <x v="2"/>
    <x v="0"/>
  </r>
  <r>
    <s v="ID0906"/>
    <d v="2012-05-27T15:44:07"/>
    <n v="75010"/>
    <n v="75010"/>
    <x v="0"/>
    <x v="176"/>
    <s v="Senior Business Analyst"/>
    <x v="5"/>
    <s v="USA"/>
    <x v="0"/>
    <x v="0"/>
    <x v="2"/>
    <x v="7"/>
    <x v="0"/>
    <x v="2"/>
    <x v="0"/>
  </r>
  <r>
    <s v="ID1594"/>
    <d v="2012-06-01T18:08:07"/>
    <s v="75000 $"/>
    <n v="75000"/>
    <x v="0"/>
    <x v="177"/>
    <s v="Consultant"/>
    <x v="4"/>
    <s v="Germany"/>
    <x v="8"/>
    <x v="1"/>
    <x v="2"/>
    <x v="29"/>
    <x v="0"/>
    <x v="2"/>
    <x v="0"/>
  </r>
  <r>
    <s v="ID0016"/>
    <d v="2012-05-25T03:56:40"/>
    <n v="75000"/>
    <n v="75000"/>
    <x v="0"/>
    <x v="177"/>
    <s v="Sr Project Engineer"/>
    <x v="6"/>
    <s v="USA"/>
    <x v="0"/>
    <x v="0"/>
    <x v="1"/>
    <x v="0"/>
    <x v="0"/>
    <x v="2"/>
    <x v="0"/>
  </r>
  <r>
    <s v="ID0024"/>
    <d v="2012-05-25T04:32:49"/>
    <n v="75000"/>
    <n v="75000"/>
    <x v="0"/>
    <x v="177"/>
    <s v="Marketing Director"/>
    <x v="2"/>
    <s v="USA"/>
    <x v="0"/>
    <x v="0"/>
    <x v="3"/>
    <x v="0"/>
    <x v="0"/>
    <x v="2"/>
    <x v="0"/>
  </r>
  <r>
    <s v="ID0072"/>
    <d v="2012-05-25T22:52:28"/>
    <n v="75000"/>
    <n v="75000"/>
    <x v="0"/>
    <x v="177"/>
    <s v="Consumer Research Program Manager"/>
    <x v="0"/>
    <s v="USA"/>
    <x v="0"/>
    <x v="0"/>
    <x v="1"/>
    <x v="0"/>
    <x v="0"/>
    <x v="2"/>
    <x v="0"/>
  </r>
  <r>
    <s v="ID0094"/>
    <d v="2012-05-26T00:40:00"/>
    <n v="75000"/>
    <n v="75000"/>
    <x v="0"/>
    <x v="177"/>
    <s v="Data Analyst"/>
    <x v="5"/>
    <s v="USA"/>
    <x v="0"/>
    <x v="0"/>
    <x v="0"/>
    <x v="0"/>
    <x v="0"/>
    <x v="2"/>
    <x v="0"/>
  </r>
  <r>
    <s v="ID0161"/>
    <d v="2012-05-26T00:46:00"/>
    <n v="75000"/>
    <n v="75000"/>
    <x v="0"/>
    <x v="177"/>
    <s v="Program Analyst"/>
    <x v="5"/>
    <s v="USA"/>
    <x v="0"/>
    <x v="0"/>
    <x v="0"/>
    <x v="0"/>
    <x v="0"/>
    <x v="2"/>
    <x v="0"/>
  </r>
  <r>
    <s v="ID0177"/>
    <d v="2012-05-26T00:49:21"/>
    <n v="75000"/>
    <n v="75000"/>
    <x v="0"/>
    <x v="177"/>
    <s v="Informatics specialist"/>
    <x v="1"/>
    <s v="USA"/>
    <x v="0"/>
    <x v="0"/>
    <x v="1"/>
    <x v="0"/>
    <x v="0"/>
    <x v="2"/>
    <x v="0"/>
  </r>
  <r>
    <s v="ID0277"/>
    <d v="2012-05-26T01:11:12"/>
    <n v="75000"/>
    <n v="75000"/>
    <x v="0"/>
    <x v="177"/>
    <s v="financial analyst"/>
    <x v="5"/>
    <s v="USA"/>
    <x v="0"/>
    <x v="0"/>
    <x v="3"/>
    <x v="0"/>
    <x v="0"/>
    <x v="2"/>
    <x v="0"/>
  </r>
  <r>
    <s v="ID0300"/>
    <d v="2012-05-26T01:21:06"/>
    <n v="75000"/>
    <n v="75000"/>
    <x v="0"/>
    <x v="177"/>
    <s v="FA"/>
    <x v="5"/>
    <s v="USA"/>
    <x v="0"/>
    <x v="0"/>
    <x v="3"/>
    <x v="0"/>
    <x v="0"/>
    <x v="2"/>
    <x v="0"/>
  </r>
  <r>
    <s v="ID0360"/>
    <d v="2012-05-26T01:44:59"/>
    <n v="75000"/>
    <n v="75000"/>
    <x v="0"/>
    <x v="177"/>
    <s v="Sr. Financial Analyst"/>
    <x v="5"/>
    <s v="USA"/>
    <x v="0"/>
    <x v="0"/>
    <x v="1"/>
    <x v="0"/>
    <x v="0"/>
    <x v="2"/>
    <x v="0"/>
  </r>
  <r>
    <s v="ID0437"/>
    <d v="2012-05-26T02:35:11"/>
    <n v="75000"/>
    <n v="75000"/>
    <x v="0"/>
    <x v="177"/>
    <s v="Financial Analys"/>
    <x v="5"/>
    <s v="USA"/>
    <x v="0"/>
    <x v="0"/>
    <x v="3"/>
    <x v="0"/>
    <x v="0"/>
    <x v="2"/>
    <x v="0"/>
  </r>
  <r>
    <s v="ID0589"/>
    <d v="2012-05-26T08:01:44"/>
    <n v="75000"/>
    <n v="75000"/>
    <x v="0"/>
    <x v="177"/>
    <s v="Sr. Human Resources Analyst"/>
    <x v="5"/>
    <s v="USA"/>
    <x v="0"/>
    <x v="0"/>
    <x v="2"/>
    <x v="8"/>
    <x v="1"/>
    <x v="2"/>
    <x v="0"/>
  </r>
  <r>
    <s v="ID0597"/>
    <d v="2012-05-26T08:45:34"/>
    <n v="75000"/>
    <n v="75000"/>
    <x v="0"/>
    <x v="177"/>
    <s v="Financial Analyst"/>
    <x v="5"/>
    <s v="USA"/>
    <x v="0"/>
    <x v="0"/>
    <x v="3"/>
    <x v="12"/>
    <x v="0"/>
    <x v="2"/>
    <x v="0"/>
  </r>
  <r>
    <s v="ID0824"/>
    <d v="2012-05-26T22:49:34"/>
    <n v="75000"/>
    <n v="75000"/>
    <x v="0"/>
    <x v="177"/>
    <s v="sr financial analyst"/>
    <x v="5"/>
    <s v="USA"/>
    <x v="0"/>
    <x v="0"/>
    <x v="2"/>
    <x v="6"/>
    <x v="1"/>
    <x v="2"/>
    <x v="0"/>
  </r>
  <r>
    <s v="ID1167"/>
    <d v="2012-05-28T22:36:22"/>
    <n v="75000"/>
    <n v="75000"/>
    <x v="0"/>
    <x v="177"/>
    <s v="Controller"/>
    <x v="7"/>
    <s v="USA"/>
    <x v="0"/>
    <x v="0"/>
    <x v="2"/>
    <x v="3"/>
    <x v="3"/>
    <x v="2"/>
    <x v="0"/>
  </r>
  <r>
    <s v="ID1188"/>
    <d v="2012-05-28T23:02:08"/>
    <n v="75000"/>
    <n v="75000"/>
    <x v="0"/>
    <x v="177"/>
    <s v="Financial Analyst"/>
    <x v="5"/>
    <s v="USA"/>
    <x v="0"/>
    <x v="0"/>
    <x v="3"/>
    <x v="13"/>
    <x v="2"/>
    <x v="2"/>
    <x v="0"/>
  </r>
  <r>
    <s v="ID1359"/>
    <d v="2012-05-29T19:01:48"/>
    <n v="75000"/>
    <n v="75000"/>
    <x v="0"/>
    <x v="177"/>
    <s v="Financial Analyst"/>
    <x v="5"/>
    <s v="USA"/>
    <x v="0"/>
    <x v="0"/>
    <x v="3"/>
    <x v="17"/>
    <x v="0"/>
    <x v="2"/>
    <x v="0"/>
  </r>
  <r>
    <s v="ID1428"/>
    <d v="2012-05-30T01:48:18"/>
    <n v="75000"/>
    <n v="75000"/>
    <x v="0"/>
    <x v="177"/>
    <s v="HR Cordinator"/>
    <x v="0"/>
    <s v="USA"/>
    <x v="0"/>
    <x v="0"/>
    <x v="0"/>
    <x v="29"/>
    <x v="0"/>
    <x v="2"/>
    <x v="0"/>
  </r>
  <r>
    <s v="ID1444"/>
    <d v="2012-05-30T10:40:24"/>
    <n v="75000"/>
    <n v="75000"/>
    <x v="0"/>
    <x v="177"/>
    <s v="Business Analyst"/>
    <x v="5"/>
    <s v="USA"/>
    <x v="0"/>
    <x v="0"/>
    <x v="2"/>
    <x v="31"/>
    <x v="4"/>
    <x v="2"/>
    <x v="0"/>
  </r>
  <r>
    <s v="ID1520"/>
    <d v="2012-05-31T04:12:19"/>
    <n v="75000"/>
    <n v="75000"/>
    <x v="0"/>
    <x v="177"/>
    <s v="Financial Analyst"/>
    <x v="5"/>
    <s v="USA"/>
    <x v="0"/>
    <x v="0"/>
    <x v="1"/>
    <x v="31"/>
    <x v="4"/>
    <x v="2"/>
    <x v="0"/>
  </r>
  <r>
    <s v="ID1675"/>
    <d v="2012-06-05T02:21:01"/>
    <n v="75000"/>
    <n v="75000"/>
    <x v="0"/>
    <x v="177"/>
    <s v="Accountant"/>
    <x v="8"/>
    <s v="USA"/>
    <x v="0"/>
    <x v="0"/>
    <x v="3"/>
    <x v="2"/>
    <x v="2"/>
    <x v="2"/>
    <x v="0"/>
  </r>
  <r>
    <s v="ID1697"/>
    <d v="2012-06-05T22:05:10"/>
    <n v="75000"/>
    <n v="75000"/>
    <x v="0"/>
    <x v="177"/>
    <s v="Directer of Sales Support"/>
    <x v="2"/>
    <s v="USA"/>
    <x v="0"/>
    <x v="0"/>
    <x v="2"/>
    <x v="18"/>
    <x v="4"/>
    <x v="2"/>
    <x v="0"/>
  </r>
  <r>
    <s v="ID1743"/>
    <d v="2012-06-08T00:21:23"/>
    <n v="75000"/>
    <n v="75000"/>
    <x v="0"/>
    <x v="177"/>
    <s v="Senior Financial Analyst"/>
    <x v="5"/>
    <s v="USA"/>
    <x v="0"/>
    <x v="0"/>
    <x v="1"/>
    <x v="12"/>
    <x v="0"/>
    <x v="2"/>
    <x v="0"/>
  </r>
  <r>
    <s v="ID1749"/>
    <d v="2012-06-08T06:42:32"/>
    <n v="75000"/>
    <n v="75000"/>
    <x v="0"/>
    <x v="177"/>
    <s v="actuary"/>
    <x v="8"/>
    <s v="USA"/>
    <x v="0"/>
    <x v="0"/>
    <x v="1"/>
    <x v="24"/>
    <x v="4"/>
    <x v="2"/>
    <x v="0"/>
  </r>
  <r>
    <s v="ID1915"/>
    <d v="2012-06-20T00:55:28"/>
    <n v="75000"/>
    <n v="75000"/>
    <x v="0"/>
    <x v="177"/>
    <s v="Data Analyst"/>
    <x v="5"/>
    <s v="USA"/>
    <x v="0"/>
    <x v="0"/>
    <x v="0"/>
    <x v="18"/>
    <x v="4"/>
    <x v="2"/>
    <x v="0"/>
  </r>
  <r>
    <s v="ID1788"/>
    <d v="2012-06-11T10:04:43"/>
    <n v="74461"/>
    <n v="74461"/>
    <x v="0"/>
    <x v="178"/>
    <s v="Scientist III"/>
    <x v="9"/>
    <s v="USA"/>
    <x v="0"/>
    <x v="0"/>
    <x v="0"/>
    <x v="29"/>
    <x v="0"/>
    <x v="2"/>
    <x v="0"/>
  </r>
  <r>
    <s v="ID1511"/>
    <d v="2012-05-31T01:17:16"/>
    <n v="74300"/>
    <n v="74300"/>
    <x v="0"/>
    <x v="179"/>
    <s v="Senior Business Research Analyst"/>
    <x v="5"/>
    <s v="USA"/>
    <x v="0"/>
    <x v="0"/>
    <x v="3"/>
    <x v="18"/>
    <x v="4"/>
    <x v="2"/>
    <x v="0"/>
  </r>
  <r>
    <s v="ID0100"/>
    <d v="2012-05-26T00:40:41"/>
    <n v="74000"/>
    <n v="74000"/>
    <x v="0"/>
    <x v="180"/>
    <s v="Senior Consultant"/>
    <x v="4"/>
    <s v="USA"/>
    <x v="0"/>
    <x v="0"/>
    <x v="3"/>
    <x v="0"/>
    <x v="0"/>
    <x v="2"/>
    <x v="0"/>
  </r>
  <r>
    <s v="ID0449"/>
    <d v="2012-05-26T02:53:29"/>
    <n v="74000"/>
    <n v="74000"/>
    <x v="0"/>
    <x v="180"/>
    <s v="Engineer"/>
    <x v="6"/>
    <s v="USA"/>
    <x v="0"/>
    <x v="0"/>
    <x v="3"/>
    <x v="0"/>
    <x v="0"/>
    <x v="2"/>
    <x v="0"/>
  </r>
  <r>
    <s v="ID1218"/>
    <d v="2012-05-29T00:36:21"/>
    <n v="74000"/>
    <n v="74000"/>
    <x v="0"/>
    <x v="180"/>
    <s v="marketing specialist"/>
    <x v="1"/>
    <s v="USA"/>
    <x v="0"/>
    <x v="0"/>
    <x v="3"/>
    <x v="2"/>
    <x v="2"/>
    <x v="2"/>
    <x v="0"/>
  </r>
  <r>
    <s v="ID0357"/>
    <d v="2012-05-26T01:42:31"/>
    <n v="75000"/>
    <n v="75000"/>
    <x v="3"/>
    <x v="181"/>
    <s v="web marketing analyst"/>
    <x v="5"/>
    <s v="canada"/>
    <x v="3"/>
    <x v="0"/>
    <x v="3"/>
    <x v="0"/>
    <x v="0"/>
    <x v="2"/>
    <x v="0"/>
  </r>
  <r>
    <s v="ID1395"/>
    <d v="2012-05-29T22:13:08"/>
    <n v="73500"/>
    <n v="73500"/>
    <x v="0"/>
    <x v="182"/>
    <s v="Senior Underwriting Analyst"/>
    <x v="5"/>
    <s v="USA"/>
    <x v="0"/>
    <x v="0"/>
    <x v="1"/>
    <x v="7"/>
    <x v="0"/>
    <x v="2"/>
    <x v="0"/>
  </r>
  <r>
    <s v="ID0241"/>
    <d v="2012-05-26T01:02:21"/>
    <n v="73000"/>
    <n v="73000"/>
    <x v="0"/>
    <x v="183"/>
    <s v="Financial Analyst"/>
    <x v="5"/>
    <s v="USA"/>
    <x v="0"/>
    <x v="0"/>
    <x v="3"/>
    <x v="0"/>
    <x v="0"/>
    <x v="2"/>
    <x v="0"/>
  </r>
  <r>
    <s v="ID0263"/>
    <d v="2012-05-26T01:08:04"/>
    <n v="73000"/>
    <n v="73000"/>
    <x v="0"/>
    <x v="183"/>
    <s v="Sr. Global marketing Specialist"/>
    <x v="1"/>
    <s v="USA"/>
    <x v="0"/>
    <x v="0"/>
    <x v="3"/>
    <x v="0"/>
    <x v="0"/>
    <x v="2"/>
    <x v="0"/>
  </r>
  <r>
    <s v="ID1707"/>
    <d v="2012-06-06T03:14:56"/>
    <n v="73000"/>
    <n v="73000"/>
    <x v="0"/>
    <x v="183"/>
    <s v="process coordinator"/>
    <x v="0"/>
    <s v="USA"/>
    <x v="0"/>
    <x v="0"/>
    <x v="2"/>
    <x v="7"/>
    <x v="0"/>
    <x v="2"/>
    <x v="0"/>
  </r>
  <r>
    <s v="ID1559"/>
    <d v="2012-05-31T22:06:59"/>
    <n v="74000"/>
    <n v="74000"/>
    <x v="3"/>
    <x v="184"/>
    <s v="Operations Analyst"/>
    <x v="5"/>
    <s v="Canada"/>
    <x v="3"/>
    <x v="0"/>
    <x v="3"/>
    <x v="2"/>
    <x v="2"/>
    <x v="2"/>
    <x v="0"/>
  </r>
  <r>
    <s v="ID0523"/>
    <d v="2012-05-26T04:40:36"/>
    <n v="72600"/>
    <n v="72600"/>
    <x v="0"/>
    <x v="185"/>
    <s v="Accounting Operations Manager"/>
    <x v="0"/>
    <s v="USA"/>
    <x v="0"/>
    <x v="0"/>
    <x v="2"/>
    <x v="0"/>
    <x v="0"/>
    <x v="2"/>
    <x v="0"/>
  </r>
  <r>
    <s v="ID1021"/>
    <d v="2012-05-28T12:15:53"/>
    <s v="SGD92,000"/>
    <n v="92000"/>
    <x v="12"/>
    <x v="186"/>
    <s v="Finance Manager"/>
    <x v="0"/>
    <s v="Singapore"/>
    <x v="17"/>
    <x v="3"/>
    <x v="1"/>
    <x v="5"/>
    <x v="2"/>
    <x v="2"/>
    <x v="0"/>
  </r>
  <r>
    <s v="ID0223"/>
    <d v="2012-05-26T00:57:44"/>
    <n v="72500"/>
    <n v="72500"/>
    <x v="0"/>
    <x v="187"/>
    <s v="Assistant Controller"/>
    <x v="7"/>
    <s v="USA"/>
    <x v="0"/>
    <x v="0"/>
    <x v="3"/>
    <x v="0"/>
    <x v="0"/>
    <x v="2"/>
    <x v="0"/>
  </r>
  <r>
    <s v="ID0356"/>
    <d v="2012-05-26T01:42:27"/>
    <n v="72500"/>
    <n v="72500"/>
    <x v="0"/>
    <x v="187"/>
    <s v="Transportation Engineer"/>
    <x v="6"/>
    <s v="USA"/>
    <x v="0"/>
    <x v="0"/>
    <x v="2"/>
    <x v="0"/>
    <x v="0"/>
    <x v="2"/>
    <x v="0"/>
  </r>
  <r>
    <s v="ID1108"/>
    <d v="2012-05-28T16:35:19"/>
    <n v="57000"/>
    <n v="57000"/>
    <x v="2"/>
    <x v="188"/>
    <s v="Spare Part Coordinator"/>
    <x v="0"/>
    <s v="Norway"/>
    <x v="16"/>
    <x v="1"/>
    <x v="0"/>
    <x v="5"/>
    <x v="2"/>
    <x v="2"/>
    <x v="0"/>
  </r>
  <r>
    <s v="ID1249"/>
    <d v="2012-05-29T05:11:03"/>
    <s v="USD72000"/>
    <n v="72000"/>
    <x v="0"/>
    <x v="189"/>
    <s v="Markets Adviser"/>
    <x v="4"/>
    <s v="New Zealand"/>
    <x v="12"/>
    <x v="2"/>
    <x v="2"/>
    <x v="2"/>
    <x v="2"/>
    <x v="2"/>
    <x v="0"/>
  </r>
  <r>
    <s v="ID0533"/>
    <d v="2012-05-26T05:13:03"/>
    <n v="72000"/>
    <n v="72000"/>
    <x v="0"/>
    <x v="189"/>
    <s v="Analytical Department Director "/>
    <x v="5"/>
    <s v="Russia"/>
    <x v="23"/>
    <x v="1"/>
    <x v="2"/>
    <x v="0"/>
    <x v="0"/>
    <x v="2"/>
    <x v="0"/>
  </r>
  <r>
    <s v="ID0421"/>
    <d v="2012-05-26T02:19:48"/>
    <n v="72000"/>
    <n v="72000"/>
    <x v="0"/>
    <x v="189"/>
    <s v="IS Director"/>
    <x v="2"/>
    <s v="USA"/>
    <x v="0"/>
    <x v="0"/>
    <x v="3"/>
    <x v="0"/>
    <x v="0"/>
    <x v="2"/>
    <x v="0"/>
  </r>
  <r>
    <s v="ID0438"/>
    <d v="2012-05-26T02:37:50"/>
    <n v="72000"/>
    <n v="72000"/>
    <x v="0"/>
    <x v="189"/>
    <s v="Sr. Information Systems Analyst"/>
    <x v="5"/>
    <s v="USA"/>
    <x v="0"/>
    <x v="0"/>
    <x v="2"/>
    <x v="0"/>
    <x v="0"/>
    <x v="2"/>
    <x v="0"/>
  </r>
  <r>
    <s v="ID1424"/>
    <d v="2012-05-30T01:15:32"/>
    <n v="72000"/>
    <n v="72000"/>
    <x v="0"/>
    <x v="189"/>
    <s v="Manager"/>
    <x v="0"/>
    <s v="USA"/>
    <x v="0"/>
    <x v="0"/>
    <x v="0"/>
    <x v="3"/>
    <x v="3"/>
    <x v="2"/>
    <x v="0"/>
  </r>
  <r>
    <s v="ID1432"/>
    <d v="2012-05-30T02:18:30"/>
    <n v="72000"/>
    <n v="72000"/>
    <x v="0"/>
    <x v="189"/>
    <s v="sr. senior analyst"/>
    <x v="5"/>
    <s v="USA"/>
    <x v="0"/>
    <x v="0"/>
    <x v="1"/>
    <x v="2"/>
    <x v="2"/>
    <x v="2"/>
    <x v="0"/>
  </r>
  <r>
    <s v="ID1769"/>
    <d v="2012-06-09T01:47:30"/>
    <n v="72000"/>
    <n v="72000"/>
    <x v="0"/>
    <x v="189"/>
    <s v="Consultant"/>
    <x v="4"/>
    <s v="USA"/>
    <x v="0"/>
    <x v="0"/>
    <x v="2"/>
    <x v="28"/>
    <x v="2"/>
    <x v="2"/>
    <x v="0"/>
  </r>
  <r>
    <s v="ID1869"/>
    <d v="2012-06-15T22:36:45"/>
    <n v="72000"/>
    <n v="72000"/>
    <x v="0"/>
    <x v="189"/>
    <s v="HR Supervisor"/>
    <x v="0"/>
    <s v="USA"/>
    <x v="0"/>
    <x v="0"/>
    <x v="3"/>
    <x v="2"/>
    <x v="2"/>
    <x v="2"/>
    <x v="0"/>
  </r>
  <r>
    <s v="ID1561"/>
    <d v="2012-05-31T23:08:12"/>
    <n v="71500"/>
    <n v="71500"/>
    <x v="0"/>
    <x v="190"/>
    <s v="Management Reporting Analyst"/>
    <x v="5"/>
    <s v="USA"/>
    <x v="0"/>
    <x v="0"/>
    <x v="3"/>
    <x v="12"/>
    <x v="0"/>
    <x v="2"/>
    <x v="0"/>
  </r>
  <r>
    <s v="ID1765"/>
    <d v="2012-06-08T23:20:36"/>
    <n v="71500"/>
    <n v="71500"/>
    <x v="0"/>
    <x v="190"/>
    <s v="Pricing Manager"/>
    <x v="0"/>
    <s v="USA"/>
    <x v="0"/>
    <x v="0"/>
    <x v="1"/>
    <x v="26"/>
    <x v="2"/>
    <x v="2"/>
    <x v="0"/>
  </r>
  <r>
    <s v="ID0041"/>
    <d v="2012-05-25T05:18:48"/>
    <n v="70000"/>
    <n v="70000"/>
    <x v="4"/>
    <x v="191"/>
    <s v="consultant"/>
    <x v="4"/>
    <s v="Australia"/>
    <x v="6"/>
    <x v="2"/>
    <x v="2"/>
    <x v="0"/>
    <x v="0"/>
    <x v="2"/>
    <x v="0"/>
  </r>
  <r>
    <s v="ID0984"/>
    <d v="2012-05-28T08:03:10"/>
    <s v="AUD$70,000"/>
    <n v="70000"/>
    <x v="4"/>
    <x v="191"/>
    <s v="Business Development"/>
    <x v="0"/>
    <s v="Australia"/>
    <x v="6"/>
    <x v="2"/>
    <x v="3"/>
    <x v="17"/>
    <x v="0"/>
    <x v="2"/>
    <x v="0"/>
  </r>
  <r>
    <s v="ID1012"/>
    <d v="2012-05-28T11:33:05"/>
    <s v="AUD$70,000"/>
    <n v="70000"/>
    <x v="4"/>
    <x v="191"/>
    <s v="Director"/>
    <x v="2"/>
    <s v="Australia"/>
    <x v="6"/>
    <x v="2"/>
    <x v="1"/>
    <x v="19"/>
    <x v="4"/>
    <x v="2"/>
    <x v="0"/>
  </r>
  <r>
    <s v="ID1442"/>
    <d v="2012-05-30T09:42:01"/>
    <n v="70000"/>
    <n v="70000"/>
    <x v="4"/>
    <x v="191"/>
    <s v="Assistant Accountant"/>
    <x v="8"/>
    <s v="Australia"/>
    <x v="6"/>
    <x v="2"/>
    <x v="2"/>
    <x v="12"/>
    <x v="0"/>
    <x v="2"/>
    <x v="0"/>
  </r>
  <r>
    <s v="ID1122"/>
    <d v="2012-05-28T17:18:47"/>
    <s v="GBP Â£45200"/>
    <n v="45200"/>
    <x v="1"/>
    <x v="192"/>
    <s v="Clinical audit manager"/>
    <x v="0"/>
    <s v="UK"/>
    <x v="1"/>
    <x v="1"/>
    <x v="2"/>
    <x v="12"/>
    <x v="0"/>
    <x v="2"/>
    <x v="0"/>
  </r>
  <r>
    <s v="ID0441"/>
    <d v="2012-05-26T02:40:39"/>
    <s v="INR 40L"/>
    <n v="4000000"/>
    <x v="5"/>
    <x v="193"/>
    <s v="Sr Mgr Finance"/>
    <x v="8"/>
    <s v="India"/>
    <x v="7"/>
    <x v="3"/>
    <x v="1"/>
    <x v="0"/>
    <x v="0"/>
    <x v="2"/>
    <x v="0"/>
  </r>
  <r>
    <s v="ID0640"/>
    <d v="2012-05-26T11:40:34"/>
    <s v="4000000 INR"/>
    <n v="4000000"/>
    <x v="5"/>
    <x v="193"/>
    <s v="Senior Executive"/>
    <x v="0"/>
    <s v="India"/>
    <x v="7"/>
    <x v="3"/>
    <x v="3"/>
    <x v="31"/>
    <x v="4"/>
    <x v="2"/>
    <x v="0"/>
  </r>
  <r>
    <s v="ID1509"/>
    <d v="2012-05-31T00:46:55"/>
    <s v="4.00 lac"/>
    <n v="4000000"/>
    <x v="5"/>
    <x v="193"/>
    <s v="Operational Specialist"/>
    <x v="1"/>
    <s v="India"/>
    <x v="7"/>
    <x v="3"/>
    <x v="1"/>
    <x v="12"/>
    <x v="0"/>
    <x v="2"/>
    <x v="0"/>
  </r>
  <r>
    <s v="ID0135"/>
    <d v="2012-05-26T00:43:07"/>
    <n v="71000"/>
    <n v="71000"/>
    <x v="0"/>
    <x v="194"/>
    <s v="Market Research Analyst"/>
    <x v="5"/>
    <s v="USA"/>
    <x v="0"/>
    <x v="0"/>
    <x v="3"/>
    <x v="0"/>
    <x v="0"/>
    <x v="2"/>
    <x v="0"/>
  </r>
  <r>
    <s v="ID1554"/>
    <d v="2012-05-31T21:06:45"/>
    <n v="70970"/>
    <n v="70970"/>
    <x v="0"/>
    <x v="195"/>
    <s v="Sr. Risk Analyst"/>
    <x v="5"/>
    <s v="USA"/>
    <x v="0"/>
    <x v="0"/>
    <x v="3"/>
    <x v="11"/>
    <x v="3"/>
    <x v="2"/>
    <x v="0"/>
  </r>
  <r>
    <s v="ID0235"/>
    <d v="2012-05-26T01:01:03"/>
    <n v="45000"/>
    <n v="45000"/>
    <x v="1"/>
    <x v="196"/>
    <s v="Procurement manager"/>
    <x v="0"/>
    <s v="UK"/>
    <x v="1"/>
    <x v="1"/>
    <x v="2"/>
    <x v="0"/>
    <x v="0"/>
    <x v="2"/>
    <x v="0"/>
  </r>
  <r>
    <s v="ID1117"/>
    <d v="2012-05-28T17:05:07"/>
    <s v="Â£45000"/>
    <n v="45000"/>
    <x v="1"/>
    <x v="196"/>
    <s v="Assistant Director - Performance Information"/>
    <x v="2"/>
    <s v="UK"/>
    <x v="1"/>
    <x v="1"/>
    <x v="3"/>
    <x v="9"/>
    <x v="0"/>
    <x v="2"/>
    <x v="0"/>
  </r>
  <r>
    <s v="ID1332"/>
    <d v="2012-05-29T16:39:11"/>
    <s v="Â£45000"/>
    <n v="45000"/>
    <x v="1"/>
    <x v="196"/>
    <s v="Senior Consultant"/>
    <x v="4"/>
    <s v="UK"/>
    <x v="1"/>
    <x v="1"/>
    <x v="2"/>
    <x v="25"/>
    <x v="4"/>
    <x v="2"/>
    <x v="0"/>
  </r>
  <r>
    <s v="ID1372"/>
    <d v="2012-05-29T19:54:38"/>
    <s v="Â£45000"/>
    <n v="45000"/>
    <x v="1"/>
    <x v="196"/>
    <s v="Management Accountant"/>
    <x v="0"/>
    <s v="UK"/>
    <x v="1"/>
    <x v="1"/>
    <x v="2"/>
    <x v="5"/>
    <x v="2"/>
    <x v="2"/>
    <x v="0"/>
  </r>
  <r>
    <s v="ID1690"/>
    <d v="2012-06-05T19:37:13"/>
    <s v="Â£45000"/>
    <n v="45000"/>
    <x v="1"/>
    <x v="196"/>
    <s v="Data Analyst"/>
    <x v="5"/>
    <s v="UK"/>
    <x v="1"/>
    <x v="1"/>
    <x v="1"/>
    <x v="12"/>
    <x v="0"/>
    <x v="2"/>
    <x v="0"/>
  </r>
  <r>
    <s v="ID1761"/>
    <d v="2012-06-08T20:47:58"/>
    <n v="45000"/>
    <n v="45000"/>
    <x v="1"/>
    <x v="196"/>
    <s v="bUSINESS aNALYST"/>
    <x v="5"/>
    <s v="UK"/>
    <x v="1"/>
    <x v="1"/>
    <x v="1"/>
    <x v="3"/>
    <x v="3"/>
    <x v="2"/>
    <x v="0"/>
  </r>
  <r>
    <s v="ID0403"/>
    <d v="2012-05-26T02:06:56"/>
    <n v="72000"/>
    <n v="72000"/>
    <x v="3"/>
    <x v="197"/>
    <s v="Controller"/>
    <x v="7"/>
    <s v="Canada"/>
    <x v="3"/>
    <x v="0"/>
    <x v="3"/>
    <x v="0"/>
    <x v="0"/>
    <x v="2"/>
    <x v="0"/>
  </r>
  <r>
    <s v="ID0122"/>
    <d v="2012-05-26T00:41:43"/>
    <n v="70000"/>
    <n v="70000"/>
    <x v="0"/>
    <x v="198"/>
    <s v="Sr. Acct"/>
    <x v="8"/>
    <s v="USA"/>
    <x v="0"/>
    <x v="0"/>
    <x v="1"/>
    <x v="0"/>
    <x v="0"/>
    <x v="2"/>
    <x v="0"/>
  </r>
  <r>
    <s v="ID0183"/>
    <d v="2012-05-26T00:50:15"/>
    <n v="70000"/>
    <n v="70000"/>
    <x v="0"/>
    <x v="198"/>
    <s v="Project Speciast"/>
    <x v="0"/>
    <s v="USA"/>
    <x v="0"/>
    <x v="0"/>
    <x v="3"/>
    <x v="0"/>
    <x v="0"/>
    <x v="2"/>
    <x v="0"/>
  </r>
  <r>
    <s v="ID0196"/>
    <d v="2012-05-26T00:52:25"/>
    <n v="70000"/>
    <n v="70000"/>
    <x v="0"/>
    <x v="198"/>
    <s v="Sr Financial Analyst"/>
    <x v="5"/>
    <s v="USA"/>
    <x v="0"/>
    <x v="0"/>
    <x v="3"/>
    <x v="0"/>
    <x v="0"/>
    <x v="2"/>
    <x v="0"/>
  </r>
  <r>
    <s v="ID0245"/>
    <d v="2012-05-26T01:03:28"/>
    <n v="70000"/>
    <n v="70000"/>
    <x v="0"/>
    <x v="198"/>
    <s v="Manager Pricing"/>
    <x v="0"/>
    <s v="USA"/>
    <x v="0"/>
    <x v="0"/>
    <x v="2"/>
    <x v="0"/>
    <x v="0"/>
    <x v="2"/>
    <x v="0"/>
  </r>
  <r>
    <s v="ID0283"/>
    <d v="2012-05-26T01:15:05"/>
    <n v="70000"/>
    <n v="70000"/>
    <x v="0"/>
    <x v="198"/>
    <s v="Engineering Tech Sr."/>
    <x v="6"/>
    <s v="USA"/>
    <x v="0"/>
    <x v="0"/>
    <x v="1"/>
    <x v="0"/>
    <x v="0"/>
    <x v="2"/>
    <x v="0"/>
  </r>
  <r>
    <s v="ID0317"/>
    <d v="2012-05-26T01:26:52"/>
    <n v="70000"/>
    <n v="70000"/>
    <x v="0"/>
    <x v="198"/>
    <s v="Analyst"/>
    <x v="5"/>
    <s v="USA"/>
    <x v="0"/>
    <x v="0"/>
    <x v="2"/>
    <x v="0"/>
    <x v="0"/>
    <x v="2"/>
    <x v="0"/>
  </r>
  <r>
    <s v="ID0396"/>
    <d v="2012-05-26T02:03:45"/>
    <n v="70000"/>
    <n v="70000"/>
    <x v="0"/>
    <x v="198"/>
    <s v="Management Ananlyst"/>
    <x v="0"/>
    <s v="USA"/>
    <x v="0"/>
    <x v="0"/>
    <x v="3"/>
    <x v="0"/>
    <x v="0"/>
    <x v="2"/>
    <x v="0"/>
  </r>
  <r>
    <s v="ID0472"/>
    <d v="2012-05-26T03:15:04"/>
    <n v="70000"/>
    <n v="70000"/>
    <x v="0"/>
    <x v="198"/>
    <s v="Analyst"/>
    <x v="5"/>
    <s v="USA"/>
    <x v="0"/>
    <x v="0"/>
    <x v="3"/>
    <x v="0"/>
    <x v="0"/>
    <x v="2"/>
    <x v="0"/>
  </r>
  <r>
    <s v="ID0520"/>
    <d v="2012-05-26T04:34:41"/>
    <n v="70000"/>
    <n v="70000"/>
    <x v="0"/>
    <x v="198"/>
    <s v="Metrics Analyst"/>
    <x v="5"/>
    <s v="USA"/>
    <x v="0"/>
    <x v="0"/>
    <x v="1"/>
    <x v="0"/>
    <x v="0"/>
    <x v="2"/>
    <x v="0"/>
  </r>
  <r>
    <s v="ID0587"/>
    <d v="2012-05-26T07:53:13"/>
    <n v="70000"/>
    <n v="70000"/>
    <x v="0"/>
    <x v="198"/>
    <s v="Financial Analyst"/>
    <x v="5"/>
    <s v="USA"/>
    <x v="0"/>
    <x v="0"/>
    <x v="3"/>
    <x v="18"/>
    <x v="4"/>
    <x v="2"/>
    <x v="0"/>
  </r>
  <r>
    <s v="ID0606"/>
    <d v="2012-05-26T09:36:28"/>
    <n v="70000"/>
    <n v="70000"/>
    <x v="0"/>
    <x v="198"/>
    <s v="Program/Mgt Analyst"/>
    <x v="5"/>
    <s v="USA"/>
    <x v="0"/>
    <x v="0"/>
    <x v="2"/>
    <x v="10"/>
    <x v="3"/>
    <x v="2"/>
    <x v="0"/>
  </r>
  <r>
    <s v="ID0874"/>
    <d v="2012-05-27T09:17:47"/>
    <n v="70000"/>
    <n v="70000"/>
    <x v="0"/>
    <x v="198"/>
    <s v="Financial Analyst"/>
    <x v="5"/>
    <s v="USA"/>
    <x v="0"/>
    <x v="0"/>
    <x v="1"/>
    <x v="5"/>
    <x v="2"/>
    <x v="2"/>
    <x v="0"/>
  </r>
  <r>
    <s v="ID0945"/>
    <d v="2012-05-28T00:17:26"/>
    <n v="70000"/>
    <n v="70000"/>
    <x v="0"/>
    <x v="198"/>
    <s v="Client Manager"/>
    <x v="0"/>
    <s v="USA"/>
    <x v="0"/>
    <x v="0"/>
    <x v="3"/>
    <x v="25"/>
    <x v="4"/>
    <x v="2"/>
    <x v="0"/>
  </r>
  <r>
    <s v="ID1258"/>
    <d v="2012-05-29T07:46:56"/>
    <n v="70000"/>
    <n v="70000"/>
    <x v="0"/>
    <x v="198"/>
    <s v="Develope"/>
    <x v="5"/>
    <s v="USA"/>
    <x v="0"/>
    <x v="0"/>
    <x v="0"/>
    <x v="7"/>
    <x v="0"/>
    <x v="2"/>
    <x v="0"/>
  </r>
  <r>
    <s v="ID1275"/>
    <d v="2012-05-29T10:08:21"/>
    <n v="70000"/>
    <n v="70000"/>
    <x v="0"/>
    <x v="198"/>
    <s v="Project Manager"/>
    <x v="0"/>
    <s v="USA"/>
    <x v="0"/>
    <x v="0"/>
    <x v="3"/>
    <x v="9"/>
    <x v="0"/>
    <x v="2"/>
    <x v="0"/>
  </r>
  <r>
    <s v="ID1654"/>
    <d v="2012-06-04T04:31:53"/>
    <n v="70000"/>
    <n v="70000"/>
    <x v="0"/>
    <x v="198"/>
    <s v="Sr financial analyst"/>
    <x v="5"/>
    <s v="USA"/>
    <x v="0"/>
    <x v="0"/>
    <x v="3"/>
    <x v="29"/>
    <x v="0"/>
    <x v="2"/>
    <x v="0"/>
  </r>
  <r>
    <s v="ID1824"/>
    <d v="2012-06-13T01:56:23"/>
    <n v="70000"/>
    <n v="70000"/>
    <x v="0"/>
    <x v="198"/>
    <s v="business analyst"/>
    <x v="5"/>
    <s v="USA"/>
    <x v="0"/>
    <x v="0"/>
    <x v="2"/>
    <x v="12"/>
    <x v="0"/>
    <x v="2"/>
    <x v="0"/>
  </r>
  <r>
    <s v="ID1932"/>
    <d v="2012-06-21T04:46:24"/>
    <n v="70000"/>
    <n v="70000"/>
    <x v="0"/>
    <x v="198"/>
    <s v="Administrative Coordinator"/>
    <x v="5"/>
    <s v="USA"/>
    <x v="0"/>
    <x v="0"/>
    <x v="3"/>
    <x v="2"/>
    <x v="2"/>
    <x v="2"/>
    <x v="0"/>
  </r>
  <r>
    <s v="ID1386"/>
    <d v="2012-05-29T21:44:00"/>
    <n v="69960"/>
    <n v="69960"/>
    <x v="0"/>
    <x v="199"/>
    <s v="Measurement &amp; Verification Engineer"/>
    <x v="6"/>
    <s v="USA"/>
    <x v="0"/>
    <x v="0"/>
    <x v="2"/>
    <x v="16"/>
    <x v="1"/>
    <x v="2"/>
    <x v="0"/>
  </r>
  <r>
    <s v="ID0778"/>
    <d v="2012-05-26T18:38:41"/>
    <n v="55000"/>
    <n v="55000"/>
    <x v="2"/>
    <x v="200"/>
    <s v="CFO"/>
    <x v="2"/>
    <s v="italy"/>
    <x v="39"/>
    <x v="1"/>
    <x v="2"/>
    <x v="10"/>
    <x v="3"/>
    <x v="2"/>
    <x v="0"/>
  </r>
  <r>
    <s v="ID0566"/>
    <d v="2012-05-26T06:24:03"/>
    <n v="55000"/>
    <n v="55000"/>
    <x v="2"/>
    <x v="200"/>
    <s v="Business analyst"/>
    <x v="5"/>
    <s v="Netherlands"/>
    <x v="2"/>
    <x v="1"/>
    <x v="1"/>
    <x v="7"/>
    <x v="0"/>
    <x v="2"/>
    <x v="0"/>
  </r>
  <r>
    <s v="ID1553"/>
    <d v="2012-05-31T21:05:02"/>
    <s v="55000 EUR"/>
    <n v="55000"/>
    <x v="2"/>
    <x v="200"/>
    <s v="Risk Officer"/>
    <x v="0"/>
    <s v="The Netherlands"/>
    <x v="2"/>
    <x v="1"/>
    <x v="0"/>
    <x v="12"/>
    <x v="0"/>
    <x v="2"/>
    <x v="0"/>
  </r>
  <r>
    <s v="ID1306"/>
    <d v="2012-05-29T13:59:14"/>
    <n v="68000"/>
    <n v="68000"/>
    <x v="4"/>
    <x v="201"/>
    <s v="Project Support Officer"/>
    <x v="0"/>
    <s v="Australia"/>
    <x v="6"/>
    <x v="2"/>
    <x v="3"/>
    <x v="2"/>
    <x v="2"/>
    <x v="2"/>
    <x v="0"/>
  </r>
  <r>
    <s v="ID1104"/>
    <d v="2012-05-28T16:26:14"/>
    <n v="43912.03"/>
    <n v="43912"/>
    <x v="1"/>
    <x v="202"/>
    <s v="Senior Data Analyst"/>
    <x v="5"/>
    <s v="UK"/>
    <x v="1"/>
    <x v="1"/>
    <x v="1"/>
    <x v="18"/>
    <x v="4"/>
    <x v="2"/>
    <x v="0"/>
  </r>
  <r>
    <s v="ID0038"/>
    <d v="2012-05-25T05:10:29"/>
    <n v="69000"/>
    <n v="69000"/>
    <x v="0"/>
    <x v="203"/>
    <s v="Design Engineer"/>
    <x v="6"/>
    <s v="USA"/>
    <x v="0"/>
    <x v="0"/>
    <x v="3"/>
    <x v="0"/>
    <x v="0"/>
    <x v="2"/>
    <x v="0"/>
  </r>
  <r>
    <s v="ID0149"/>
    <d v="2012-05-26T00:44:22"/>
    <n v="69000"/>
    <n v="69000"/>
    <x v="0"/>
    <x v="203"/>
    <s v="Business Technical Consultant"/>
    <x v="4"/>
    <s v="USA"/>
    <x v="0"/>
    <x v="0"/>
    <x v="3"/>
    <x v="0"/>
    <x v="0"/>
    <x v="2"/>
    <x v="0"/>
  </r>
  <r>
    <s v="ID1159"/>
    <d v="2012-05-28T21:17:04"/>
    <n v="69000"/>
    <n v="69000"/>
    <x v="0"/>
    <x v="203"/>
    <s v="Financial Analysist"/>
    <x v="5"/>
    <s v="USA"/>
    <x v="0"/>
    <x v="0"/>
    <x v="2"/>
    <x v="3"/>
    <x v="3"/>
    <x v="2"/>
    <x v="0"/>
  </r>
  <r>
    <s v="ID1271"/>
    <d v="2012-05-29T09:38:14"/>
    <n v="69000"/>
    <n v="69000"/>
    <x v="0"/>
    <x v="203"/>
    <s v="master scheduler"/>
    <x v="7"/>
    <s v="USA"/>
    <x v="0"/>
    <x v="0"/>
    <x v="3"/>
    <x v="3"/>
    <x v="3"/>
    <x v="2"/>
    <x v="0"/>
  </r>
  <r>
    <s v="ID1746"/>
    <d v="2012-06-08T03:23:20"/>
    <n v="69000"/>
    <n v="69000"/>
    <x v="0"/>
    <x v="203"/>
    <s v="Business Analyst II"/>
    <x v="5"/>
    <s v="USA"/>
    <x v="0"/>
    <x v="0"/>
    <x v="1"/>
    <x v="5"/>
    <x v="2"/>
    <x v="2"/>
    <x v="0"/>
  </r>
  <r>
    <s v="ID0363"/>
    <d v="2012-05-26T01:46:24"/>
    <s v="480 000 SEK / 70000 US$"/>
    <n v="480000"/>
    <x v="13"/>
    <x v="204"/>
    <s v="IT consultant"/>
    <x v="4"/>
    <s v="Sweden"/>
    <x v="24"/>
    <x v="1"/>
    <x v="0"/>
    <x v="0"/>
    <x v="0"/>
    <x v="2"/>
    <x v="0"/>
  </r>
  <r>
    <s v="ID0043"/>
    <d v="2012-05-25T05:30:39"/>
    <n v="70000"/>
    <n v="70000"/>
    <x v="3"/>
    <x v="205"/>
    <s v="Product Engineer"/>
    <x v="6"/>
    <s v="Canada"/>
    <x v="3"/>
    <x v="0"/>
    <x v="2"/>
    <x v="0"/>
    <x v="0"/>
    <x v="2"/>
    <x v="0"/>
  </r>
  <r>
    <s v="ID0137"/>
    <d v="2012-05-26T00:43:17"/>
    <n v="70000"/>
    <n v="70000"/>
    <x v="3"/>
    <x v="205"/>
    <s v="project manager"/>
    <x v="0"/>
    <s v="canada"/>
    <x v="3"/>
    <x v="0"/>
    <x v="3"/>
    <x v="0"/>
    <x v="0"/>
    <x v="2"/>
    <x v="0"/>
  </r>
  <r>
    <s v="ID0466"/>
    <d v="2012-05-26T03:09:49"/>
    <s v="CDN $70,000"/>
    <n v="70000"/>
    <x v="3"/>
    <x v="205"/>
    <s v="Program Manager"/>
    <x v="0"/>
    <s v="Canada"/>
    <x v="3"/>
    <x v="0"/>
    <x v="0"/>
    <x v="0"/>
    <x v="0"/>
    <x v="2"/>
    <x v="0"/>
  </r>
  <r>
    <s v="ID1731"/>
    <d v="2012-06-07T09:25:45"/>
    <n v="70000"/>
    <n v="70000"/>
    <x v="3"/>
    <x v="205"/>
    <s v="Financial Analyst"/>
    <x v="5"/>
    <s v="Canada"/>
    <x v="3"/>
    <x v="0"/>
    <x v="1"/>
    <x v="19"/>
    <x v="4"/>
    <x v="2"/>
    <x v="0"/>
  </r>
  <r>
    <s v="ID0061"/>
    <d v="2012-05-25T07:11:09"/>
    <n v="68000"/>
    <n v="68000"/>
    <x v="0"/>
    <x v="206"/>
    <s v="Engineering Data Analyst"/>
    <x v="5"/>
    <s v="USA"/>
    <x v="0"/>
    <x v="0"/>
    <x v="1"/>
    <x v="0"/>
    <x v="0"/>
    <x v="2"/>
    <x v="0"/>
  </r>
  <r>
    <s v="ID0289"/>
    <d v="2012-05-26T01:17:56"/>
    <n v="68000"/>
    <n v="68000"/>
    <x v="0"/>
    <x v="206"/>
    <s v="management accountant"/>
    <x v="0"/>
    <s v="USA"/>
    <x v="0"/>
    <x v="0"/>
    <x v="1"/>
    <x v="0"/>
    <x v="0"/>
    <x v="2"/>
    <x v="0"/>
  </r>
  <r>
    <s v="ID0359"/>
    <d v="2012-05-26T01:43:48"/>
    <n v="68000"/>
    <n v="68000"/>
    <x v="0"/>
    <x v="206"/>
    <s v="Project Manager"/>
    <x v="0"/>
    <s v="USA"/>
    <x v="0"/>
    <x v="0"/>
    <x v="2"/>
    <x v="0"/>
    <x v="0"/>
    <x v="2"/>
    <x v="0"/>
  </r>
  <r>
    <s v="ID1619"/>
    <d v="2012-06-02T06:43:25"/>
    <n v="68000"/>
    <n v="68000"/>
    <x v="0"/>
    <x v="206"/>
    <s v="Supply Chain Analyst"/>
    <x v="5"/>
    <s v="USA"/>
    <x v="0"/>
    <x v="0"/>
    <x v="3"/>
    <x v="13"/>
    <x v="2"/>
    <x v="2"/>
    <x v="0"/>
  </r>
  <r>
    <s v="ID1742"/>
    <d v="2012-06-08T00:01:49"/>
    <n v="68000"/>
    <n v="68000"/>
    <x v="0"/>
    <x v="206"/>
    <s v="Tax Associate"/>
    <x v="5"/>
    <s v="USA"/>
    <x v="0"/>
    <x v="0"/>
    <x v="3"/>
    <x v="27"/>
    <x v="4"/>
    <x v="2"/>
    <x v="0"/>
  </r>
  <r>
    <s v="ID0721"/>
    <d v="2012-05-26T14:51:02"/>
    <n v="85000"/>
    <n v="85000"/>
    <x v="8"/>
    <x v="207"/>
    <s v="Systems Manager"/>
    <x v="0"/>
    <s v="New Zealand"/>
    <x v="12"/>
    <x v="2"/>
    <x v="3"/>
    <x v="5"/>
    <x v="2"/>
    <x v="2"/>
    <x v="0"/>
  </r>
  <r>
    <s v="ID0229"/>
    <d v="2012-05-26T00:58:22"/>
    <n v="43000"/>
    <n v="43000"/>
    <x v="1"/>
    <x v="208"/>
    <s v="ServiceDesk Supervisor"/>
    <x v="0"/>
    <s v="UK"/>
    <x v="1"/>
    <x v="1"/>
    <x v="2"/>
    <x v="0"/>
    <x v="0"/>
    <x v="2"/>
    <x v="0"/>
  </r>
  <r>
    <s v="ID0366"/>
    <d v="2012-05-26T01:49:55"/>
    <n v="43000"/>
    <n v="43000"/>
    <x v="1"/>
    <x v="208"/>
    <s v="Commercial Manager"/>
    <x v="0"/>
    <s v="UK"/>
    <x v="1"/>
    <x v="1"/>
    <x v="3"/>
    <x v="0"/>
    <x v="0"/>
    <x v="2"/>
    <x v="0"/>
  </r>
  <r>
    <s v="ID1176"/>
    <d v="2012-05-28T22:45:49"/>
    <s v="Â£43000"/>
    <n v="43000"/>
    <x v="1"/>
    <x v="208"/>
    <s v="Head of Finance"/>
    <x v="8"/>
    <s v="UK"/>
    <x v="1"/>
    <x v="1"/>
    <x v="1"/>
    <x v="5"/>
    <x v="2"/>
    <x v="2"/>
    <x v="0"/>
  </r>
  <r>
    <s v="ID1251"/>
    <d v="2012-05-29T05:47:34"/>
    <s v="GBP 43,000"/>
    <n v="43000"/>
    <x v="1"/>
    <x v="208"/>
    <s v="Financial Controller"/>
    <x v="7"/>
    <s v="UK"/>
    <x v="1"/>
    <x v="1"/>
    <x v="3"/>
    <x v="8"/>
    <x v="1"/>
    <x v="2"/>
    <x v="0"/>
  </r>
  <r>
    <s v="ID1693"/>
    <d v="2012-06-05T21:07:16"/>
    <s v="400 000 NOK"/>
    <n v="400000"/>
    <x v="14"/>
    <x v="209"/>
    <s v="Economic analyst"/>
    <x v="5"/>
    <s v="Norway"/>
    <x v="16"/>
    <x v="1"/>
    <x v="1"/>
    <x v="12"/>
    <x v="0"/>
    <x v="2"/>
    <x v="0"/>
  </r>
  <r>
    <s v="ID0501"/>
    <d v="2012-05-26T04:00:21"/>
    <n v="68500"/>
    <n v="68500"/>
    <x v="3"/>
    <x v="210"/>
    <s v="Financial Analyst"/>
    <x v="5"/>
    <s v="Canada"/>
    <x v="3"/>
    <x v="0"/>
    <x v="3"/>
    <x v="0"/>
    <x v="0"/>
    <x v="2"/>
    <x v="0"/>
  </r>
  <r>
    <s v="ID0116"/>
    <d v="2012-05-26T00:41:32"/>
    <n v="67000"/>
    <n v="67000"/>
    <x v="0"/>
    <x v="211"/>
    <s v="Operations Cost Analyst"/>
    <x v="5"/>
    <s v="USA"/>
    <x v="0"/>
    <x v="0"/>
    <x v="3"/>
    <x v="0"/>
    <x v="0"/>
    <x v="2"/>
    <x v="0"/>
  </r>
  <r>
    <s v="ID0174"/>
    <d v="2012-05-26T00:48:48"/>
    <n v="67000"/>
    <n v="67000"/>
    <x v="0"/>
    <x v="211"/>
    <s v="B.I. Data Analyst II"/>
    <x v="5"/>
    <s v="USA"/>
    <x v="0"/>
    <x v="0"/>
    <x v="3"/>
    <x v="0"/>
    <x v="0"/>
    <x v="2"/>
    <x v="0"/>
  </r>
  <r>
    <s v="ID0195"/>
    <d v="2012-05-26T00:52:21"/>
    <n v="67000"/>
    <n v="67000"/>
    <x v="0"/>
    <x v="211"/>
    <s v="Financial Analyst"/>
    <x v="5"/>
    <s v="USA"/>
    <x v="0"/>
    <x v="0"/>
    <x v="3"/>
    <x v="0"/>
    <x v="0"/>
    <x v="2"/>
    <x v="0"/>
  </r>
  <r>
    <s v="ID0306"/>
    <d v="2012-05-26T01:22:56"/>
    <n v="67000"/>
    <n v="67000"/>
    <x v="0"/>
    <x v="211"/>
    <s v="HR Analyst"/>
    <x v="5"/>
    <s v="USA"/>
    <x v="0"/>
    <x v="0"/>
    <x v="3"/>
    <x v="0"/>
    <x v="0"/>
    <x v="2"/>
    <x v="0"/>
  </r>
  <r>
    <s v="ID0552"/>
    <d v="2012-05-26T05:46:02"/>
    <n v="67000"/>
    <n v="67000"/>
    <x v="0"/>
    <x v="211"/>
    <s v="Management Analyst"/>
    <x v="5"/>
    <s v="USA"/>
    <x v="0"/>
    <x v="0"/>
    <x v="3"/>
    <x v="0"/>
    <x v="0"/>
    <x v="2"/>
    <x v="0"/>
  </r>
  <r>
    <s v="ID1449"/>
    <d v="2012-05-30T12:12:38"/>
    <n v="67000"/>
    <n v="67000"/>
    <x v="0"/>
    <x v="211"/>
    <s v="accounting systems manager "/>
    <x v="0"/>
    <s v="USA"/>
    <x v="0"/>
    <x v="0"/>
    <x v="2"/>
    <x v="3"/>
    <x v="3"/>
    <x v="2"/>
    <x v="0"/>
  </r>
  <r>
    <s v="ID1762"/>
    <d v="2012-06-08T21:00:25"/>
    <n v="67000"/>
    <n v="67000"/>
    <x v="0"/>
    <x v="211"/>
    <s v="Manager"/>
    <x v="0"/>
    <s v="USA"/>
    <x v="0"/>
    <x v="0"/>
    <x v="3"/>
    <x v="22"/>
    <x v="3"/>
    <x v="2"/>
    <x v="0"/>
  </r>
  <r>
    <s v="ID1766"/>
    <d v="2012-06-08T23:46:11"/>
    <n v="67000"/>
    <n v="67000"/>
    <x v="0"/>
    <x v="211"/>
    <s v="Manager"/>
    <x v="0"/>
    <s v="USA"/>
    <x v="0"/>
    <x v="0"/>
    <x v="4"/>
    <x v="7"/>
    <x v="0"/>
    <x v="2"/>
    <x v="0"/>
  </r>
  <r>
    <s v="ID1871"/>
    <d v="2012-06-15T23:50:11"/>
    <n v="67000"/>
    <n v="67000"/>
    <x v="0"/>
    <x v="211"/>
    <s v="Sales Compensation Analyst"/>
    <x v="5"/>
    <s v="USA"/>
    <x v="0"/>
    <x v="0"/>
    <x v="3"/>
    <x v="7"/>
    <x v="0"/>
    <x v="2"/>
    <x v="0"/>
  </r>
  <r>
    <s v="ID0157"/>
    <d v="2012-05-26T00:45:46"/>
    <n v="66500"/>
    <n v="66500"/>
    <x v="0"/>
    <x v="212"/>
    <s v="Sr Business Analyst"/>
    <x v="5"/>
    <s v="USA"/>
    <x v="0"/>
    <x v="0"/>
    <x v="1"/>
    <x v="0"/>
    <x v="0"/>
    <x v="2"/>
    <x v="0"/>
  </r>
  <r>
    <s v="ID0798"/>
    <d v="2012-05-26T21:00:40"/>
    <s v="Aud 65000"/>
    <n v="65000"/>
    <x v="4"/>
    <x v="213"/>
    <s v="Market analyst"/>
    <x v="5"/>
    <s v="Australia"/>
    <x v="6"/>
    <x v="2"/>
    <x v="1"/>
    <x v="2"/>
    <x v="2"/>
    <x v="2"/>
    <x v="0"/>
  </r>
  <r>
    <s v="ID0968"/>
    <d v="2012-05-28T06:25:36"/>
    <s v="AU$65"/>
    <n v="65000"/>
    <x v="4"/>
    <x v="213"/>
    <s v="Business Support "/>
    <x v="0"/>
    <s v="Australia"/>
    <x v="6"/>
    <x v="2"/>
    <x v="2"/>
    <x v="12"/>
    <x v="0"/>
    <x v="2"/>
    <x v="0"/>
  </r>
  <r>
    <s v="ID0979"/>
    <d v="2012-05-28T07:33:29"/>
    <n v="65000"/>
    <n v="65000"/>
    <x v="4"/>
    <x v="213"/>
    <s v="Data Analyst"/>
    <x v="5"/>
    <s v="Australia"/>
    <x v="6"/>
    <x v="2"/>
    <x v="3"/>
    <x v="25"/>
    <x v="4"/>
    <x v="2"/>
    <x v="0"/>
  </r>
  <r>
    <s v="ID1662"/>
    <d v="2012-06-04T18:03:21"/>
    <n v="42000"/>
    <n v="42000"/>
    <x v="1"/>
    <x v="214"/>
    <s v="Management Accountant"/>
    <x v="0"/>
    <s v="UK"/>
    <x v="1"/>
    <x v="1"/>
    <x v="3"/>
    <x v="32"/>
    <x v="1"/>
    <x v="2"/>
    <x v="0"/>
  </r>
  <r>
    <s v="ID0108"/>
    <d v="2012-05-26T00:41:03"/>
    <n v="66000"/>
    <n v="66000"/>
    <x v="0"/>
    <x v="215"/>
    <s v="Analyst"/>
    <x v="5"/>
    <s v="USA"/>
    <x v="0"/>
    <x v="0"/>
    <x v="2"/>
    <x v="0"/>
    <x v="0"/>
    <x v="2"/>
    <x v="0"/>
  </r>
  <r>
    <s v="ID1502"/>
    <d v="2012-05-30T22:32:21"/>
    <n v="66000"/>
    <n v="66000"/>
    <x v="0"/>
    <x v="215"/>
    <s v="Director of Business Analytics"/>
    <x v="5"/>
    <s v="USA"/>
    <x v="0"/>
    <x v="0"/>
    <x v="3"/>
    <x v="19"/>
    <x v="4"/>
    <x v="2"/>
    <x v="0"/>
  </r>
  <r>
    <s v="ID1636"/>
    <d v="2012-06-03T04:14:45"/>
    <s v="Rs. 3.70 lacs"/>
    <n v="3700000"/>
    <x v="5"/>
    <x v="216"/>
    <s v="Senior Officer"/>
    <x v="0"/>
    <s v="India"/>
    <x v="7"/>
    <x v="3"/>
    <x v="1"/>
    <x v="25"/>
    <x v="4"/>
    <x v="2"/>
    <x v="0"/>
  </r>
  <r>
    <s v="ID0011"/>
    <d v="2012-05-25T03:43:45"/>
    <s v="â‚¬ 51650"/>
    <n v="51650"/>
    <x v="2"/>
    <x v="217"/>
    <s v="Training Specialist"/>
    <x v="1"/>
    <s v="Ireland"/>
    <x v="32"/>
    <x v="1"/>
    <x v="2"/>
    <x v="0"/>
    <x v="0"/>
    <x v="2"/>
    <x v="0"/>
  </r>
  <r>
    <s v="ID0237"/>
    <d v="2012-05-26T01:02:04"/>
    <n v="65250"/>
    <n v="65250"/>
    <x v="0"/>
    <x v="218"/>
    <s v="Accountant"/>
    <x v="8"/>
    <s v="USA"/>
    <x v="0"/>
    <x v="0"/>
    <x v="3"/>
    <x v="0"/>
    <x v="0"/>
    <x v="2"/>
    <x v="0"/>
  </r>
  <r>
    <s v="ID0128"/>
    <d v="2012-05-26T00:42:11"/>
    <n v="65000"/>
    <n v="65000"/>
    <x v="0"/>
    <x v="219"/>
    <s v="sr accountant"/>
    <x v="8"/>
    <s v="USA"/>
    <x v="0"/>
    <x v="0"/>
    <x v="1"/>
    <x v="0"/>
    <x v="0"/>
    <x v="2"/>
    <x v="0"/>
  </r>
  <r>
    <s v="ID0153"/>
    <d v="2012-05-26T00:45:00"/>
    <n v="65000"/>
    <n v="65000"/>
    <x v="0"/>
    <x v="219"/>
    <s v="Sr Accountant"/>
    <x v="8"/>
    <s v="USA"/>
    <x v="0"/>
    <x v="0"/>
    <x v="1"/>
    <x v="0"/>
    <x v="0"/>
    <x v="2"/>
    <x v="0"/>
  </r>
  <r>
    <s v="ID0231"/>
    <d v="2012-05-26T00:59:03"/>
    <n v="65000"/>
    <n v="65000"/>
    <x v="0"/>
    <x v="219"/>
    <s v="Sr. Strategic Development Specialist"/>
    <x v="1"/>
    <s v="USA"/>
    <x v="0"/>
    <x v="0"/>
    <x v="2"/>
    <x v="0"/>
    <x v="0"/>
    <x v="2"/>
    <x v="0"/>
  </r>
  <r>
    <s v="ID0292"/>
    <d v="2012-05-26T01:18:49"/>
    <n v="65000"/>
    <n v="65000"/>
    <x v="0"/>
    <x v="219"/>
    <s v="Software Support"/>
    <x v="5"/>
    <s v="USA"/>
    <x v="0"/>
    <x v="0"/>
    <x v="3"/>
    <x v="0"/>
    <x v="0"/>
    <x v="2"/>
    <x v="0"/>
  </r>
  <r>
    <s v="ID0327"/>
    <d v="2012-05-26T01:30:39"/>
    <n v="65000"/>
    <n v="65000"/>
    <x v="0"/>
    <x v="219"/>
    <s v="business analyst"/>
    <x v="5"/>
    <s v="USA"/>
    <x v="0"/>
    <x v="0"/>
    <x v="1"/>
    <x v="0"/>
    <x v="0"/>
    <x v="2"/>
    <x v="0"/>
  </r>
  <r>
    <s v="ID0439"/>
    <d v="2012-05-26T02:38:34"/>
    <n v="65000"/>
    <n v="65000"/>
    <x v="0"/>
    <x v="219"/>
    <s v="Senior Claims Analyst"/>
    <x v="5"/>
    <s v="USA"/>
    <x v="0"/>
    <x v="0"/>
    <x v="3"/>
    <x v="0"/>
    <x v="0"/>
    <x v="2"/>
    <x v="0"/>
  </r>
  <r>
    <s v="ID0488"/>
    <d v="2012-05-26T03:32:13"/>
    <n v="65000"/>
    <n v="65000"/>
    <x v="0"/>
    <x v="219"/>
    <s v="Business Systems Analyst"/>
    <x v="5"/>
    <s v="USA"/>
    <x v="0"/>
    <x v="0"/>
    <x v="2"/>
    <x v="0"/>
    <x v="0"/>
    <x v="2"/>
    <x v="0"/>
  </r>
  <r>
    <s v="ID0512"/>
    <d v="2012-05-26T04:18:15"/>
    <n v="65000"/>
    <n v="65000"/>
    <x v="0"/>
    <x v="219"/>
    <s v="Retail Store Manager"/>
    <x v="0"/>
    <s v="USA"/>
    <x v="0"/>
    <x v="0"/>
    <x v="1"/>
    <x v="0"/>
    <x v="0"/>
    <x v="2"/>
    <x v="0"/>
  </r>
  <r>
    <s v="ID0591"/>
    <d v="2012-05-26T08:05:39"/>
    <n v="65000"/>
    <n v="65000"/>
    <x v="0"/>
    <x v="219"/>
    <s v="Data Analyst"/>
    <x v="5"/>
    <s v="USA"/>
    <x v="0"/>
    <x v="0"/>
    <x v="3"/>
    <x v="18"/>
    <x v="4"/>
    <x v="2"/>
    <x v="0"/>
  </r>
  <r>
    <s v="ID0605"/>
    <d v="2012-05-26T09:28:50"/>
    <n v="65000"/>
    <n v="65000"/>
    <x v="0"/>
    <x v="219"/>
    <s v="Helicopter Mechanic"/>
    <x v="5"/>
    <s v="USA"/>
    <x v="0"/>
    <x v="0"/>
    <x v="2"/>
    <x v="11"/>
    <x v="3"/>
    <x v="2"/>
    <x v="0"/>
  </r>
  <r>
    <s v="ID0791"/>
    <d v="2012-05-26T20:19:36"/>
    <n v="65000"/>
    <n v="65000"/>
    <x v="0"/>
    <x v="219"/>
    <s v="security analyst"/>
    <x v="5"/>
    <s v="USA"/>
    <x v="0"/>
    <x v="0"/>
    <x v="2"/>
    <x v="2"/>
    <x v="2"/>
    <x v="2"/>
    <x v="0"/>
  </r>
  <r>
    <s v="ID0866"/>
    <d v="2012-05-27T04:40:33"/>
    <n v="65000"/>
    <n v="65000"/>
    <x v="0"/>
    <x v="219"/>
    <s v="Security Access Governance Analyst"/>
    <x v="5"/>
    <s v="USA"/>
    <x v="0"/>
    <x v="0"/>
    <x v="0"/>
    <x v="9"/>
    <x v="0"/>
    <x v="2"/>
    <x v="0"/>
  </r>
  <r>
    <s v="ID1025"/>
    <d v="2012-05-28T12:26:42"/>
    <n v="65000"/>
    <n v="65000"/>
    <x v="0"/>
    <x v="219"/>
    <s v="Controller"/>
    <x v="7"/>
    <s v="USA"/>
    <x v="0"/>
    <x v="0"/>
    <x v="3"/>
    <x v="29"/>
    <x v="0"/>
    <x v="2"/>
    <x v="0"/>
  </r>
  <r>
    <s v="ID1402"/>
    <d v="2012-05-29T22:50:16"/>
    <n v="65000"/>
    <n v="65000"/>
    <x v="0"/>
    <x v="219"/>
    <s v="eeo analyst"/>
    <x v="5"/>
    <s v="USA"/>
    <x v="0"/>
    <x v="0"/>
    <x v="2"/>
    <x v="2"/>
    <x v="2"/>
    <x v="2"/>
    <x v="0"/>
  </r>
  <r>
    <s v="ID1407"/>
    <d v="2012-05-29T23:09:29"/>
    <n v="65000"/>
    <n v="65000"/>
    <x v="0"/>
    <x v="219"/>
    <s v="Data Analyst"/>
    <x v="5"/>
    <s v="USA"/>
    <x v="0"/>
    <x v="0"/>
    <x v="1"/>
    <x v="14"/>
    <x v="2"/>
    <x v="2"/>
    <x v="0"/>
  </r>
  <r>
    <s v="ID1696"/>
    <d v="2012-06-05T21:59:40"/>
    <n v="65000"/>
    <n v="65000"/>
    <x v="0"/>
    <x v="219"/>
    <s v="Business Analyst"/>
    <x v="5"/>
    <s v="USA"/>
    <x v="0"/>
    <x v="0"/>
    <x v="3"/>
    <x v="9"/>
    <x v="0"/>
    <x v="2"/>
    <x v="0"/>
  </r>
  <r>
    <s v="ID1706"/>
    <d v="2012-06-06T02:17:14"/>
    <n v="65000"/>
    <n v="65000"/>
    <x v="0"/>
    <x v="219"/>
    <s v="Actuarial Analyst"/>
    <x v="5"/>
    <s v="USA"/>
    <x v="0"/>
    <x v="0"/>
    <x v="1"/>
    <x v="25"/>
    <x v="4"/>
    <x v="2"/>
    <x v="0"/>
  </r>
  <r>
    <s v="ID1768"/>
    <d v="2012-06-09T01:15:44"/>
    <n v="65000"/>
    <n v="65000"/>
    <x v="0"/>
    <x v="219"/>
    <s v="Compliance Officer"/>
    <x v="0"/>
    <s v="USA"/>
    <x v="0"/>
    <x v="0"/>
    <x v="3"/>
    <x v="19"/>
    <x v="4"/>
    <x v="2"/>
    <x v="0"/>
  </r>
  <r>
    <s v="ID1802"/>
    <d v="2012-06-12T02:43:17"/>
    <s v="$65,000 US"/>
    <n v="65000"/>
    <x v="0"/>
    <x v="219"/>
    <s v="Sr Financial Systems Analyst"/>
    <x v="5"/>
    <s v="USA"/>
    <x v="0"/>
    <x v="0"/>
    <x v="3"/>
    <x v="14"/>
    <x v="2"/>
    <x v="2"/>
    <x v="0"/>
  </r>
  <r>
    <s v="ID1803"/>
    <d v="2012-06-12T02:59:16"/>
    <n v="65000"/>
    <n v="65000"/>
    <x v="0"/>
    <x v="219"/>
    <s v="Data Analyst"/>
    <x v="5"/>
    <s v="USA"/>
    <x v="0"/>
    <x v="0"/>
    <x v="2"/>
    <x v="2"/>
    <x v="2"/>
    <x v="2"/>
    <x v="0"/>
  </r>
  <r>
    <s v="ID1804"/>
    <d v="2012-06-12T03:32:27"/>
    <n v="65000"/>
    <n v="65000"/>
    <x v="0"/>
    <x v="219"/>
    <s v="Assistant Controller"/>
    <x v="7"/>
    <s v="USA"/>
    <x v="0"/>
    <x v="0"/>
    <x v="2"/>
    <x v="28"/>
    <x v="2"/>
    <x v="2"/>
    <x v="0"/>
  </r>
  <r>
    <s v="ID0790"/>
    <d v="2012-05-26T20:16:28"/>
    <s v="CA$66000"/>
    <n v="66000"/>
    <x v="3"/>
    <x v="220"/>
    <s v="Programmer-analyst"/>
    <x v="5"/>
    <s v="Canada"/>
    <x v="3"/>
    <x v="0"/>
    <x v="2"/>
    <x v="3"/>
    <x v="3"/>
    <x v="2"/>
    <x v="0"/>
  </r>
  <r>
    <s v="ID1414"/>
    <d v="2012-05-30T00:02:08"/>
    <n v="64500"/>
    <n v="64500"/>
    <x v="0"/>
    <x v="221"/>
    <s v="Lead Budget/Financial Analyst"/>
    <x v="5"/>
    <s v="USA"/>
    <x v="0"/>
    <x v="0"/>
    <x v="3"/>
    <x v="28"/>
    <x v="2"/>
    <x v="2"/>
    <x v="0"/>
  </r>
  <r>
    <s v="ID1515"/>
    <d v="2012-05-31T02:24:37"/>
    <n v="64300"/>
    <n v="64300"/>
    <x v="0"/>
    <x v="222"/>
    <s v="Financial Analst"/>
    <x v="8"/>
    <s v="USA"/>
    <x v="0"/>
    <x v="0"/>
    <x v="3"/>
    <x v="5"/>
    <x v="2"/>
    <x v="2"/>
    <x v="0"/>
  </r>
  <r>
    <s v="ID1888"/>
    <d v="2012-06-17T13:26:38"/>
    <s v="AUD63000"/>
    <n v="63000"/>
    <x v="4"/>
    <x v="223"/>
    <s v="Financial Modelling adviser"/>
    <x v="8"/>
    <s v="Australia"/>
    <x v="6"/>
    <x v="2"/>
    <x v="1"/>
    <x v="18"/>
    <x v="4"/>
    <x v="2"/>
    <x v="0"/>
  </r>
  <r>
    <s v="ID1488"/>
    <d v="2012-05-30T20:19:51"/>
    <n v="64000"/>
    <n v="64000"/>
    <x v="0"/>
    <x v="224"/>
    <s v="Program Manager"/>
    <x v="0"/>
    <s v="USA"/>
    <x v="0"/>
    <x v="0"/>
    <x v="2"/>
    <x v="13"/>
    <x v="2"/>
    <x v="2"/>
    <x v="0"/>
  </r>
  <r>
    <s v="ID0246"/>
    <d v="2012-05-26T01:03:34"/>
    <n v="65000"/>
    <n v="65000"/>
    <x v="3"/>
    <x v="225"/>
    <s v="Insurance Manager"/>
    <x v="0"/>
    <s v="Canada"/>
    <x v="3"/>
    <x v="0"/>
    <x v="3"/>
    <x v="0"/>
    <x v="0"/>
    <x v="2"/>
    <x v="0"/>
  </r>
  <r>
    <s v="ID0333"/>
    <d v="2012-05-26T01:32:14"/>
    <s v="CAD 65000"/>
    <n v="65000"/>
    <x v="3"/>
    <x v="225"/>
    <s v="Product developer"/>
    <x v="0"/>
    <s v="CANADA"/>
    <x v="3"/>
    <x v="0"/>
    <x v="2"/>
    <x v="0"/>
    <x v="0"/>
    <x v="2"/>
    <x v="0"/>
  </r>
  <r>
    <s v="ID1166"/>
    <d v="2012-05-28T22:35:56"/>
    <s v="CAD$65000"/>
    <n v="65000"/>
    <x v="3"/>
    <x v="225"/>
    <s v="IT Analyst (Reporting)"/>
    <x v="5"/>
    <s v="Canada"/>
    <x v="3"/>
    <x v="0"/>
    <x v="3"/>
    <x v="3"/>
    <x v="3"/>
    <x v="2"/>
    <x v="0"/>
  </r>
  <r>
    <s v="ID1259"/>
    <d v="2012-05-29T07:52:56"/>
    <n v="65000"/>
    <n v="65000"/>
    <x v="3"/>
    <x v="225"/>
    <s v="it manager"/>
    <x v="0"/>
    <s v="Canada"/>
    <x v="3"/>
    <x v="0"/>
    <x v="2"/>
    <x v="5"/>
    <x v="2"/>
    <x v="2"/>
    <x v="0"/>
  </r>
  <r>
    <s v="ID1092"/>
    <d v="2012-05-28T15:59:46"/>
    <n v="40500"/>
    <n v="40500"/>
    <x v="1"/>
    <x v="226"/>
    <s v="Policy, Performance and Research Officer"/>
    <x v="0"/>
    <s v="UK"/>
    <x v="1"/>
    <x v="1"/>
    <x v="2"/>
    <x v="8"/>
    <x v="1"/>
    <x v="2"/>
    <x v="0"/>
  </r>
  <r>
    <s v="ID0570"/>
    <d v="2012-05-26T06:47:59"/>
    <s v="NZ $80,000"/>
    <n v="80000"/>
    <x v="8"/>
    <x v="227"/>
    <s v="Accountant/Analyst"/>
    <x v="5"/>
    <s v="New Zealand"/>
    <x v="12"/>
    <x v="2"/>
    <x v="3"/>
    <x v="32"/>
    <x v="1"/>
    <x v="2"/>
    <x v="0"/>
  </r>
  <r>
    <s v="ID1335"/>
    <d v="2012-05-29T16:55:43"/>
    <n v="80000"/>
    <n v="80000"/>
    <x v="8"/>
    <x v="227"/>
    <s v="accountant"/>
    <x v="8"/>
    <s v="new zealand"/>
    <x v="12"/>
    <x v="2"/>
    <x v="1"/>
    <x v="5"/>
    <x v="2"/>
    <x v="2"/>
    <x v="0"/>
  </r>
  <r>
    <s v="ID0408"/>
    <d v="2012-05-26T02:10:35"/>
    <n v="63586.95"/>
    <n v="63586"/>
    <x v="0"/>
    <x v="228"/>
    <s v="Senior Purchasing Officer"/>
    <x v="0"/>
    <s v="United Arab Emriate"/>
    <x v="25"/>
    <x v="4"/>
    <x v="2"/>
    <x v="0"/>
    <x v="0"/>
    <x v="2"/>
    <x v="0"/>
  </r>
  <r>
    <s v="ID0595"/>
    <d v="2012-05-26T08:30:00"/>
    <s v="â‚¬ 50000"/>
    <n v="50000"/>
    <x v="2"/>
    <x v="229"/>
    <s v="Analyst"/>
    <x v="5"/>
    <s v="Germany"/>
    <x v="8"/>
    <x v="1"/>
    <x v="2"/>
    <x v="25"/>
    <x v="4"/>
    <x v="2"/>
    <x v="0"/>
  </r>
  <r>
    <s v="ID0208"/>
    <d v="2012-05-26T00:54:14"/>
    <s v="â‚¬ 50000"/>
    <n v="50000"/>
    <x v="2"/>
    <x v="229"/>
    <s v="Data Analyst"/>
    <x v="5"/>
    <s v="Ireland"/>
    <x v="32"/>
    <x v="1"/>
    <x v="3"/>
    <x v="0"/>
    <x v="0"/>
    <x v="2"/>
    <x v="0"/>
  </r>
  <r>
    <s v="ID1508"/>
    <d v="2012-05-31T00:36:30"/>
    <n v="50000"/>
    <n v="50000"/>
    <x v="2"/>
    <x v="229"/>
    <s v="accountant"/>
    <x v="8"/>
    <s v="italy"/>
    <x v="39"/>
    <x v="1"/>
    <x v="1"/>
    <x v="5"/>
    <x v="2"/>
    <x v="2"/>
    <x v="0"/>
  </r>
  <r>
    <s v="ID1608"/>
    <d v="2012-06-02T01:29:04"/>
    <s v="â‚¬ 50k"/>
    <n v="50000"/>
    <x v="2"/>
    <x v="229"/>
    <s v="Controller"/>
    <x v="7"/>
    <s v="Netherlands"/>
    <x v="2"/>
    <x v="1"/>
    <x v="3"/>
    <x v="2"/>
    <x v="2"/>
    <x v="2"/>
    <x v="0"/>
  </r>
  <r>
    <s v="ID0559"/>
    <d v="2012-05-26T05:52:47"/>
    <n v="50000"/>
    <n v="50000"/>
    <x v="2"/>
    <x v="229"/>
    <s v="Proyect Manager"/>
    <x v="0"/>
    <s v="Panama"/>
    <x v="40"/>
    <x v="0"/>
    <x v="2"/>
    <x v="0"/>
    <x v="0"/>
    <x v="2"/>
    <x v="0"/>
  </r>
  <r>
    <s v="ID1129"/>
    <d v="2012-05-28T17:42:57"/>
    <n v="50000"/>
    <n v="50000"/>
    <x v="2"/>
    <x v="229"/>
    <s v="Network Enginer"/>
    <x v="6"/>
    <s v="Portugal"/>
    <x v="41"/>
    <x v="1"/>
    <x v="2"/>
    <x v="14"/>
    <x v="2"/>
    <x v="2"/>
    <x v="0"/>
  </r>
  <r>
    <s v="ID0980"/>
    <d v="2012-05-28T07:39:22"/>
    <n v="62000"/>
    <n v="62000"/>
    <x v="4"/>
    <x v="230"/>
    <s v="Business Analyst"/>
    <x v="5"/>
    <s v="Australia"/>
    <x v="6"/>
    <x v="2"/>
    <x v="3"/>
    <x v="18"/>
    <x v="4"/>
    <x v="2"/>
    <x v="0"/>
  </r>
  <r>
    <s v="ID0052"/>
    <d v="2012-05-25T06:07:15"/>
    <n v="40000"/>
    <n v="40000"/>
    <x v="1"/>
    <x v="231"/>
    <s v="Senior Accountant"/>
    <x v="8"/>
    <s v="UK"/>
    <x v="1"/>
    <x v="1"/>
    <x v="3"/>
    <x v="0"/>
    <x v="0"/>
    <x v="2"/>
    <x v="0"/>
  </r>
  <r>
    <s v="ID1107"/>
    <d v="2012-05-28T16:34:48"/>
    <s v="Â£40000"/>
    <n v="40000"/>
    <x v="1"/>
    <x v="231"/>
    <s v="Buyer"/>
    <x v="0"/>
    <s v="UK"/>
    <x v="1"/>
    <x v="1"/>
    <x v="0"/>
    <x v="3"/>
    <x v="3"/>
    <x v="2"/>
    <x v="0"/>
  </r>
  <r>
    <s v="ID1682"/>
    <d v="2012-06-05T06:51:36"/>
    <s v="Â£40000"/>
    <n v="40000"/>
    <x v="1"/>
    <x v="231"/>
    <s v="Technical Specialist"/>
    <x v="1"/>
    <s v="UK"/>
    <x v="1"/>
    <x v="1"/>
    <x v="2"/>
    <x v="8"/>
    <x v="1"/>
    <x v="2"/>
    <x v="0"/>
  </r>
  <r>
    <s v="ID1724"/>
    <d v="2012-06-06T21:20:38"/>
    <n v="40000"/>
    <n v="40000"/>
    <x v="1"/>
    <x v="231"/>
    <s v="project manager"/>
    <x v="0"/>
    <s v="UK"/>
    <x v="1"/>
    <x v="1"/>
    <x v="3"/>
    <x v="5"/>
    <x v="2"/>
    <x v="2"/>
    <x v="0"/>
  </r>
  <r>
    <s v="ID1737"/>
    <d v="2012-06-07T17:13:42"/>
    <n v="40000"/>
    <n v="40000"/>
    <x v="1"/>
    <x v="231"/>
    <s v="Analyst"/>
    <x v="5"/>
    <s v="UK"/>
    <x v="1"/>
    <x v="1"/>
    <x v="3"/>
    <x v="12"/>
    <x v="0"/>
    <x v="2"/>
    <x v="0"/>
  </r>
  <r>
    <s v="ID0343"/>
    <d v="2012-05-26T01:38:06"/>
    <s v="63000 USD"/>
    <n v="63000"/>
    <x v="0"/>
    <x v="232"/>
    <s v="Sales Analyst"/>
    <x v="5"/>
    <s v="USA"/>
    <x v="0"/>
    <x v="0"/>
    <x v="1"/>
    <x v="0"/>
    <x v="0"/>
    <x v="2"/>
    <x v="0"/>
  </r>
  <r>
    <s v="ID1254"/>
    <d v="2012-05-29T06:24:36"/>
    <n v="63000"/>
    <n v="63000"/>
    <x v="0"/>
    <x v="232"/>
    <s v="Senior Staff Accountant"/>
    <x v="8"/>
    <s v="USA"/>
    <x v="0"/>
    <x v="0"/>
    <x v="1"/>
    <x v="22"/>
    <x v="3"/>
    <x v="2"/>
    <x v="0"/>
  </r>
  <r>
    <s v="ID1806"/>
    <d v="2012-06-12T06:36:12"/>
    <n v="63000"/>
    <n v="63000"/>
    <x v="0"/>
    <x v="232"/>
    <s v="Sales Analyst"/>
    <x v="5"/>
    <s v="USA"/>
    <x v="0"/>
    <x v="0"/>
    <x v="1"/>
    <x v="2"/>
    <x v="2"/>
    <x v="2"/>
    <x v="0"/>
  </r>
  <r>
    <s v="ID1874"/>
    <d v="2012-06-16T06:17:53"/>
    <n v="63000"/>
    <n v="63000"/>
    <x v="0"/>
    <x v="232"/>
    <s v="Marketing Database Analyst"/>
    <x v="5"/>
    <s v="USA"/>
    <x v="0"/>
    <x v="0"/>
    <x v="3"/>
    <x v="7"/>
    <x v="0"/>
    <x v="2"/>
    <x v="0"/>
  </r>
  <r>
    <s v="ID1875"/>
    <d v="2012-06-16T08:10:59"/>
    <s v="63000 USD"/>
    <n v="63000"/>
    <x v="0"/>
    <x v="232"/>
    <s v="Financial Analyst"/>
    <x v="5"/>
    <s v="USA"/>
    <x v="0"/>
    <x v="0"/>
    <x v="1"/>
    <x v="24"/>
    <x v="4"/>
    <x v="2"/>
    <x v="0"/>
  </r>
  <r>
    <s v="ID0528"/>
    <d v="2012-05-26T04:50:21"/>
    <s v="EUR 49248"/>
    <n v="49248"/>
    <x v="2"/>
    <x v="233"/>
    <s v="Financial Advisor"/>
    <x v="8"/>
    <s v="Netherlands"/>
    <x v="2"/>
    <x v="1"/>
    <x v="1"/>
    <x v="0"/>
    <x v="0"/>
    <x v="2"/>
    <x v="0"/>
  </r>
  <r>
    <s v="ID0361"/>
    <d v="2012-05-26T01:45:50"/>
    <s v="62500.00 USD"/>
    <n v="62500"/>
    <x v="0"/>
    <x v="234"/>
    <s v="Director of Payroll"/>
    <x v="2"/>
    <s v="USA"/>
    <x v="0"/>
    <x v="0"/>
    <x v="1"/>
    <x v="0"/>
    <x v="0"/>
    <x v="2"/>
    <x v="0"/>
  </r>
  <r>
    <s v="ID0264"/>
    <d v="2012-05-26T01:08:19"/>
    <n v="62400"/>
    <n v="62400"/>
    <x v="0"/>
    <x v="235"/>
    <s v="financial accountant"/>
    <x v="8"/>
    <s v="USA"/>
    <x v="0"/>
    <x v="0"/>
    <x v="1"/>
    <x v="0"/>
    <x v="0"/>
    <x v="2"/>
    <x v="0"/>
  </r>
  <r>
    <s v="ID0058"/>
    <d v="2012-05-25T06:49:25"/>
    <n v="49000"/>
    <n v="49000"/>
    <x v="2"/>
    <x v="236"/>
    <s v="Project leader"/>
    <x v="0"/>
    <s v="France"/>
    <x v="36"/>
    <x v="1"/>
    <x v="2"/>
    <x v="0"/>
    <x v="0"/>
    <x v="2"/>
    <x v="0"/>
  </r>
  <r>
    <s v="ID0880"/>
    <d v="2012-05-27T12:32:45"/>
    <s v="62000 USD"/>
    <n v="62000"/>
    <x v="0"/>
    <x v="237"/>
    <s v="Deputy Manager Finance"/>
    <x v="0"/>
    <s v="Qatar"/>
    <x v="42"/>
    <x v="3"/>
    <x v="1"/>
    <x v="26"/>
    <x v="2"/>
    <x v="2"/>
    <x v="0"/>
  </r>
  <r>
    <s v="ID0055"/>
    <d v="2012-05-25T06:15:42"/>
    <n v="62000"/>
    <n v="62000"/>
    <x v="0"/>
    <x v="237"/>
    <s v="Analyst"/>
    <x v="5"/>
    <s v="USA"/>
    <x v="0"/>
    <x v="0"/>
    <x v="3"/>
    <x v="0"/>
    <x v="0"/>
    <x v="2"/>
    <x v="0"/>
  </r>
  <r>
    <s v="ID0764"/>
    <d v="2012-05-26T17:08:09"/>
    <n v="62000"/>
    <n v="62000"/>
    <x v="0"/>
    <x v="237"/>
    <s v="System Analyst "/>
    <x v="5"/>
    <s v="USA"/>
    <x v="0"/>
    <x v="0"/>
    <x v="2"/>
    <x v="3"/>
    <x v="3"/>
    <x v="2"/>
    <x v="0"/>
  </r>
  <r>
    <s v="ID1391"/>
    <d v="2012-05-29T21:54:33"/>
    <n v="62000"/>
    <n v="62000"/>
    <x v="0"/>
    <x v="237"/>
    <s v="Measurement Specialist"/>
    <x v="1"/>
    <s v="USA"/>
    <x v="0"/>
    <x v="0"/>
    <x v="1"/>
    <x v="8"/>
    <x v="1"/>
    <x v="2"/>
    <x v="0"/>
  </r>
  <r>
    <s v="ID1525"/>
    <d v="2012-05-31T06:13:42"/>
    <n v="62000"/>
    <n v="62000"/>
    <x v="0"/>
    <x v="237"/>
    <s v="info analyst"/>
    <x v="5"/>
    <s v="USA"/>
    <x v="0"/>
    <x v="0"/>
    <x v="1"/>
    <x v="6"/>
    <x v="1"/>
    <x v="2"/>
    <x v="0"/>
  </r>
  <r>
    <s v="ID1614"/>
    <d v="2012-06-02T03:23:09"/>
    <n v="62000"/>
    <n v="62000"/>
    <x v="0"/>
    <x v="237"/>
    <s v="Financial Analyst"/>
    <x v="5"/>
    <s v="USA"/>
    <x v="0"/>
    <x v="0"/>
    <x v="2"/>
    <x v="12"/>
    <x v="0"/>
    <x v="2"/>
    <x v="0"/>
  </r>
  <r>
    <s v="ID1688"/>
    <d v="2012-06-05T19:14:04"/>
    <n v="62000"/>
    <n v="62000"/>
    <x v="0"/>
    <x v="237"/>
    <s v="Quality Engineer"/>
    <x v="6"/>
    <s v="USA"/>
    <x v="0"/>
    <x v="0"/>
    <x v="2"/>
    <x v="13"/>
    <x v="2"/>
    <x v="2"/>
    <x v="0"/>
  </r>
  <r>
    <s v="ID1910"/>
    <d v="2012-06-19T21:06:16"/>
    <n v="62000"/>
    <n v="62000"/>
    <x v="0"/>
    <x v="237"/>
    <s v="Analyst"/>
    <x v="5"/>
    <s v="USA"/>
    <x v="0"/>
    <x v="0"/>
    <x v="3"/>
    <x v="25"/>
    <x v="4"/>
    <x v="2"/>
    <x v="0"/>
  </r>
  <r>
    <s v="ID1312"/>
    <d v="2012-05-29T14:59:11"/>
    <s v="â‚¬ 48500"/>
    <n v="48500"/>
    <x v="2"/>
    <x v="238"/>
    <s v="Information analyst"/>
    <x v="5"/>
    <s v="Netherlands"/>
    <x v="2"/>
    <x v="1"/>
    <x v="3"/>
    <x v="9"/>
    <x v="0"/>
    <x v="2"/>
    <x v="0"/>
  </r>
  <r>
    <s v="ID0534"/>
    <d v="2012-05-26T05:15:54"/>
    <n v="60000"/>
    <n v="60000"/>
    <x v="4"/>
    <x v="239"/>
    <s v="Analyst"/>
    <x v="5"/>
    <s v="Australia"/>
    <x v="6"/>
    <x v="2"/>
    <x v="2"/>
    <x v="0"/>
    <x v="0"/>
    <x v="2"/>
    <x v="0"/>
  </r>
  <r>
    <s v="ID1738"/>
    <d v="2012-06-07T20:10:41"/>
    <n v="60000"/>
    <n v="60000"/>
    <x v="4"/>
    <x v="239"/>
    <s v="business analyst"/>
    <x v="5"/>
    <s v="Australia"/>
    <x v="6"/>
    <x v="2"/>
    <x v="2"/>
    <x v="18"/>
    <x v="4"/>
    <x v="2"/>
    <x v="0"/>
  </r>
  <r>
    <s v="ID0063"/>
    <d v="2012-05-25T07:15:12"/>
    <n v="61000"/>
    <n v="61000"/>
    <x v="0"/>
    <x v="240"/>
    <s v="Coordinator Of Costa and Buget"/>
    <x v="0"/>
    <s v="Brasil"/>
    <x v="5"/>
    <x v="0"/>
    <x v="1"/>
    <x v="0"/>
    <x v="0"/>
    <x v="2"/>
    <x v="0"/>
  </r>
  <r>
    <s v="ID0332"/>
    <d v="2012-05-26T01:32:08"/>
    <n v="61000"/>
    <n v="61000"/>
    <x v="0"/>
    <x v="240"/>
    <s v="Data Analyst"/>
    <x v="5"/>
    <s v="USA"/>
    <x v="0"/>
    <x v="0"/>
    <x v="0"/>
    <x v="0"/>
    <x v="0"/>
    <x v="2"/>
    <x v="0"/>
  </r>
  <r>
    <s v="ID0519"/>
    <d v="2012-05-26T04:33:27"/>
    <n v="61000"/>
    <n v="61000"/>
    <x v="0"/>
    <x v="240"/>
    <s v="Senior Accountant"/>
    <x v="8"/>
    <s v="USA"/>
    <x v="0"/>
    <x v="0"/>
    <x v="3"/>
    <x v="0"/>
    <x v="0"/>
    <x v="2"/>
    <x v="0"/>
  </r>
  <r>
    <s v="ID0614"/>
    <d v="2012-05-26T10:31:42"/>
    <n v="61000"/>
    <n v="61000"/>
    <x v="0"/>
    <x v="240"/>
    <s v="Sales ops"/>
    <x v="0"/>
    <s v="USA"/>
    <x v="0"/>
    <x v="0"/>
    <x v="3"/>
    <x v="12"/>
    <x v="0"/>
    <x v="2"/>
    <x v="0"/>
  </r>
  <r>
    <s v="ID1204"/>
    <d v="2012-05-29T00:00:21"/>
    <n v="61000"/>
    <n v="61000"/>
    <x v="0"/>
    <x v="240"/>
    <s v="Financial Analyst"/>
    <x v="5"/>
    <s v="USA"/>
    <x v="0"/>
    <x v="0"/>
    <x v="3"/>
    <x v="31"/>
    <x v="4"/>
    <x v="2"/>
    <x v="0"/>
  </r>
  <r>
    <s v="ID1429"/>
    <d v="2012-05-30T01:52:33"/>
    <n v="61000"/>
    <n v="61000"/>
    <x v="0"/>
    <x v="240"/>
    <s v="Treasury Analyst"/>
    <x v="5"/>
    <s v="USA"/>
    <x v="0"/>
    <x v="0"/>
    <x v="3"/>
    <x v="13"/>
    <x v="2"/>
    <x v="2"/>
    <x v="0"/>
  </r>
  <r>
    <s v="ID1439"/>
    <d v="2012-05-30T04:13:50"/>
    <n v="61000"/>
    <n v="61000"/>
    <x v="0"/>
    <x v="240"/>
    <s v="Accounting manager"/>
    <x v="0"/>
    <s v="USA"/>
    <x v="0"/>
    <x v="0"/>
    <x v="2"/>
    <x v="8"/>
    <x v="1"/>
    <x v="2"/>
    <x v="0"/>
  </r>
  <r>
    <s v="ID1501"/>
    <d v="2012-05-30T22:31:35"/>
    <s v="61K"/>
    <n v="61000"/>
    <x v="0"/>
    <x v="240"/>
    <s v="Financial Analyst"/>
    <x v="5"/>
    <s v="USA"/>
    <x v="0"/>
    <x v="0"/>
    <x v="3"/>
    <x v="12"/>
    <x v="0"/>
    <x v="2"/>
    <x v="0"/>
  </r>
  <r>
    <s v="ID0140"/>
    <d v="2012-05-26T00:43:34"/>
    <s v="$62,000 CND"/>
    <n v="62000"/>
    <x v="3"/>
    <x v="241"/>
    <s v="Process Technician"/>
    <x v="5"/>
    <s v="Canada"/>
    <x v="3"/>
    <x v="0"/>
    <x v="2"/>
    <x v="0"/>
    <x v="0"/>
    <x v="2"/>
    <x v="0"/>
  </r>
  <r>
    <s v="ID1397"/>
    <d v="2012-05-29T22:18:48"/>
    <n v="60800"/>
    <n v="60800"/>
    <x v="0"/>
    <x v="242"/>
    <s v="Data Integrity &amp; Reporting Tool Analyst"/>
    <x v="5"/>
    <s v="USA"/>
    <x v="0"/>
    <x v="0"/>
    <x v="1"/>
    <x v="2"/>
    <x v="2"/>
    <x v="2"/>
    <x v="0"/>
  </r>
  <r>
    <s v="ID0077"/>
    <d v="2012-05-25T23:15:34"/>
    <s v="US $60,000"/>
    <n v="60000"/>
    <x v="0"/>
    <x v="243"/>
    <s v="Statistical Analyst"/>
    <x v="5"/>
    <s v="Canada"/>
    <x v="3"/>
    <x v="0"/>
    <x v="0"/>
    <x v="0"/>
    <x v="0"/>
    <x v="2"/>
    <x v="0"/>
  </r>
  <r>
    <s v="ID1897"/>
    <d v="2012-06-19T01:49:49"/>
    <s v="60k usd"/>
    <n v="60000"/>
    <x v="0"/>
    <x v="243"/>
    <s v="buyer"/>
    <x v="0"/>
    <s v="Canada"/>
    <x v="3"/>
    <x v="0"/>
    <x v="2"/>
    <x v="2"/>
    <x v="2"/>
    <x v="2"/>
    <x v="0"/>
  </r>
  <r>
    <s v="ID1337"/>
    <d v="2012-05-29T17:09:02"/>
    <s v="60000 USD p.a."/>
    <n v="60000"/>
    <x v="0"/>
    <x v="243"/>
    <s v="Controlling Manager"/>
    <x v="0"/>
    <s v="CEE"/>
    <x v="18"/>
    <x v="1"/>
    <x v="1"/>
    <x v="3"/>
    <x v="3"/>
    <x v="2"/>
    <x v="0"/>
  </r>
  <r>
    <s v="ID1043"/>
    <d v="2012-05-28T13:40:58"/>
    <s v="USD 60000"/>
    <n v="60000"/>
    <x v="0"/>
    <x v="243"/>
    <s v="Excel Developer"/>
    <x v="4"/>
    <s v="Finland"/>
    <x v="31"/>
    <x v="1"/>
    <x v="1"/>
    <x v="12"/>
    <x v="0"/>
    <x v="2"/>
    <x v="0"/>
  </r>
  <r>
    <s v="ID1121"/>
    <d v="2012-05-28T17:17:39"/>
    <n v="60000"/>
    <n v="60000"/>
    <x v="0"/>
    <x v="243"/>
    <s v="manager"/>
    <x v="0"/>
    <s v="India"/>
    <x v="7"/>
    <x v="3"/>
    <x v="1"/>
    <x v="14"/>
    <x v="2"/>
    <x v="2"/>
    <x v="0"/>
  </r>
  <r>
    <s v="ID1631"/>
    <d v="2012-06-02T22:38:56"/>
    <n v="60000"/>
    <n v="60000"/>
    <x v="0"/>
    <x v="243"/>
    <s v="Head of Business"/>
    <x v="0"/>
    <s v="Indonesia"/>
    <x v="27"/>
    <x v="3"/>
    <x v="2"/>
    <x v="22"/>
    <x v="3"/>
    <x v="2"/>
    <x v="0"/>
  </r>
  <r>
    <s v="ID0734"/>
    <d v="2012-05-26T15:24:32"/>
    <n v="5000"/>
    <n v="60000"/>
    <x v="0"/>
    <x v="243"/>
    <s v="Manager"/>
    <x v="0"/>
    <s v="Russia"/>
    <x v="23"/>
    <x v="1"/>
    <x v="3"/>
    <x v="2"/>
    <x v="2"/>
    <x v="2"/>
    <x v="0"/>
  </r>
  <r>
    <s v="ID0910"/>
    <d v="2012-05-27T16:10:27"/>
    <n v="60000"/>
    <n v="60000"/>
    <x v="0"/>
    <x v="243"/>
    <s v="Cost accountant"/>
    <x v="8"/>
    <s v="Singapore"/>
    <x v="17"/>
    <x v="3"/>
    <x v="1"/>
    <x v="2"/>
    <x v="2"/>
    <x v="2"/>
    <x v="0"/>
  </r>
  <r>
    <s v="ID0935"/>
    <d v="2012-05-27T22:58:39"/>
    <n v="60000"/>
    <n v="60000"/>
    <x v="0"/>
    <x v="243"/>
    <s v="Consultant"/>
    <x v="4"/>
    <s v="Singapore"/>
    <x v="17"/>
    <x v="3"/>
    <x v="3"/>
    <x v="12"/>
    <x v="0"/>
    <x v="2"/>
    <x v="0"/>
  </r>
  <r>
    <s v="ID1482"/>
    <d v="2012-05-30T18:51:57"/>
    <n v="60000"/>
    <n v="60000"/>
    <x v="0"/>
    <x v="243"/>
    <s v="sales&amp;marketing"/>
    <x v="5"/>
    <s v="turkey"/>
    <x v="43"/>
    <x v="1"/>
    <x v="2"/>
    <x v="2"/>
    <x v="2"/>
    <x v="2"/>
    <x v="0"/>
  </r>
  <r>
    <s v="ID0811"/>
    <d v="2012-05-26T22:02:53"/>
    <n v="5000"/>
    <n v="60000"/>
    <x v="0"/>
    <x v="243"/>
    <s v="Audit Manager"/>
    <x v="0"/>
    <s v="UAE"/>
    <x v="25"/>
    <x v="3"/>
    <x v="2"/>
    <x v="5"/>
    <x v="2"/>
    <x v="2"/>
    <x v="0"/>
  </r>
  <r>
    <s v="ID1844"/>
    <d v="2012-06-14T14:08:58"/>
    <n v="5000"/>
    <n v="60000"/>
    <x v="0"/>
    <x v="243"/>
    <s v="Analyst"/>
    <x v="5"/>
    <s v="UAE"/>
    <x v="25"/>
    <x v="3"/>
    <x v="3"/>
    <x v="12"/>
    <x v="0"/>
    <x v="2"/>
    <x v="0"/>
  </r>
  <r>
    <s v="ID0026"/>
    <d v="2012-05-25T04:45:01"/>
    <n v="60000"/>
    <n v="60000"/>
    <x v="0"/>
    <x v="243"/>
    <s v="Analyst II"/>
    <x v="5"/>
    <s v="USA"/>
    <x v="0"/>
    <x v="0"/>
    <x v="1"/>
    <x v="0"/>
    <x v="0"/>
    <x v="2"/>
    <x v="0"/>
  </r>
  <r>
    <s v="ID0164"/>
    <d v="2012-05-26T00:47:42"/>
    <n v="60000"/>
    <n v="60000"/>
    <x v="0"/>
    <x v="243"/>
    <s v="Telecom Technician"/>
    <x v="5"/>
    <s v="USA"/>
    <x v="0"/>
    <x v="0"/>
    <x v="3"/>
    <x v="0"/>
    <x v="0"/>
    <x v="2"/>
    <x v="0"/>
  </r>
  <r>
    <s v="ID0186"/>
    <d v="2012-05-26T00:50:38"/>
    <n v="60000"/>
    <n v="60000"/>
    <x v="0"/>
    <x v="243"/>
    <s v="Senior Staff Accountant"/>
    <x v="8"/>
    <s v="USA"/>
    <x v="0"/>
    <x v="0"/>
    <x v="3"/>
    <x v="0"/>
    <x v="0"/>
    <x v="2"/>
    <x v="0"/>
  </r>
  <r>
    <s v="ID0193"/>
    <d v="2012-05-26T00:51:55"/>
    <n v="60000"/>
    <n v="60000"/>
    <x v="0"/>
    <x v="243"/>
    <s v="Accounting/Financial Analyst"/>
    <x v="5"/>
    <s v="USA"/>
    <x v="0"/>
    <x v="0"/>
    <x v="3"/>
    <x v="0"/>
    <x v="0"/>
    <x v="2"/>
    <x v="0"/>
  </r>
  <r>
    <s v="ID0236"/>
    <d v="2012-05-26T01:01:32"/>
    <n v="60000"/>
    <n v="60000"/>
    <x v="0"/>
    <x v="243"/>
    <s v="Energy Analyst"/>
    <x v="5"/>
    <s v="USA"/>
    <x v="0"/>
    <x v="0"/>
    <x v="3"/>
    <x v="0"/>
    <x v="0"/>
    <x v="2"/>
    <x v="0"/>
  </r>
  <r>
    <s v="ID0298"/>
    <d v="2012-05-26T01:20:01"/>
    <n v="60000"/>
    <n v="60000"/>
    <x v="0"/>
    <x v="243"/>
    <s v="IS Manager"/>
    <x v="0"/>
    <s v="USA"/>
    <x v="0"/>
    <x v="0"/>
    <x v="1"/>
    <x v="0"/>
    <x v="0"/>
    <x v="2"/>
    <x v="0"/>
  </r>
  <r>
    <s v="ID0320"/>
    <d v="2012-05-26T01:27:29"/>
    <n v="60000"/>
    <n v="60000"/>
    <x v="0"/>
    <x v="243"/>
    <s v="Management Analyst"/>
    <x v="5"/>
    <s v="USA"/>
    <x v="0"/>
    <x v="0"/>
    <x v="3"/>
    <x v="0"/>
    <x v="0"/>
    <x v="2"/>
    <x v="0"/>
  </r>
  <r>
    <s v="ID0410"/>
    <d v="2012-05-26T02:12:58"/>
    <n v="60000"/>
    <n v="60000"/>
    <x v="0"/>
    <x v="243"/>
    <s v="Sr financial analyst "/>
    <x v="5"/>
    <s v="USA"/>
    <x v="0"/>
    <x v="0"/>
    <x v="3"/>
    <x v="0"/>
    <x v="0"/>
    <x v="2"/>
    <x v="0"/>
  </r>
  <r>
    <s v="ID0431"/>
    <d v="2012-05-26T02:33:00"/>
    <n v="60000"/>
    <n v="60000"/>
    <x v="0"/>
    <x v="243"/>
    <s v="Planner"/>
    <x v="0"/>
    <s v="USA"/>
    <x v="0"/>
    <x v="0"/>
    <x v="3"/>
    <x v="0"/>
    <x v="0"/>
    <x v="2"/>
    <x v="0"/>
  </r>
  <r>
    <s v="ID0456"/>
    <d v="2012-05-26T03:01:42"/>
    <n v="60000"/>
    <n v="60000"/>
    <x v="0"/>
    <x v="243"/>
    <s v="Finalcial Reporting Analyst"/>
    <x v="5"/>
    <s v="USA"/>
    <x v="0"/>
    <x v="0"/>
    <x v="1"/>
    <x v="0"/>
    <x v="0"/>
    <x v="2"/>
    <x v="0"/>
  </r>
  <r>
    <s v="ID0465"/>
    <d v="2012-05-26T03:09:43"/>
    <n v="60000"/>
    <n v="60000"/>
    <x v="0"/>
    <x v="243"/>
    <s v="Business intelligence manager"/>
    <x v="0"/>
    <s v="USA"/>
    <x v="0"/>
    <x v="0"/>
    <x v="1"/>
    <x v="0"/>
    <x v="0"/>
    <x v="2"/>
    <x v="0"/>
  </r>
  <r>
    <s v="ID0557"/>
    <d v="2012-05-26T05:50:23"/>
    <n v="60000"/>
    <n v="60000"/>
    <x v="0"/>
    <x v="243"/>
    <s v="Marketing Specialist"/>
    <x v="1"/>
    <s v="USA"/>
    <x v="0"/>
    <x v="0"/>
    <x v="0"/>
    <x v="0"/>
    <x v="0"/>
    <x v="2"/>
    <x v="0"/>
  </r>
  <r>
    <s v="ID0632"/>
    <d v="2012-05-26T11:26:46"/>
    <n v="60000"/>
    <n v="60000"/>
    <x v="0"/>
    <x v="243"/>
    <s v="business analyst"/>
    <x v="5"/>
    <s v="USA"/>
    <x v="0"/>
    <x v="0"/>
    <x v="3"/>
    <x v="13"/>
    <x v="2"/>
    <x v="2"/>
    <x v="0"/>
  </r>
  <r>
    <s v="ID0875"/>
    <d v="2012-05-27T09:49:30"/>
    <n v="5000"/>
    <n v="60000"/>
    <x v="0"/>
    <x v="243"/>
    <s v="Store keeper"/>
    <x v="5"/>
    <s v="USA"/>
    <x v="0"/>
    <x v="0"/>
    <x v="2"/>
    <x v="9"/>
    <x v="0"/>
    <x v="2"/>
    <x v="0"/>
  </r>
  <r>
    <s v="ID0970"/>
    <d v="2012-05-28T06:51:54"/>
    <n v="60000"/>
    <n v="60000"/>
    <x v="0"/>
    <x v="243"/>
    <s v="Sales Manager"/>
    <x v="0"/>
    <s v="USA"/>
    <x v="0"/>
    <x v="0"/>
    <x v="2"/>
    <x v="18"/>
    <x v="4"/>
    <x v="2"/>
    <x v="0"/>
  </r>
  <r>
    <s v="ID1144"/>
    <d v="2012-05-28T19:19:51"/>
    <n v="5000"/>
    <n v="60000"/>
    <x v="0"/>
    <x v="243"/>
    <s v="Business Anaylyst"/>
    <x v="5"/>
    <s v="USA"/>
    <x v="0"/>
    <x v="0"/>
    <x v="2"/>
    <x v="25"/>
    <x v="4"/>
    <x v="2"/>
    <x v="0"/>
  </r>
  <r>
    <s v="ID1191"/>
    <d v="2012-05-28T23:13:24"/>
    <n v="60000"/>
    <n v="60000"/>
    <x v="0"/>
    <x v="243"/>
    <s v="Quality Management"/>
    <x v="0"/>
    <s v="USA"/>
    <x v="0"/>
    <x v="0"/>
    <x v="2"/>
    <x v="2"/>
    <x v="2"/>
    <x v="2"/>
    <x v="0"/>
  </r>
  <r>
    <s v="ID1211"/>
    <d v="2012-05-29T00:25:39"/>
    <n v="60000"/>
    <n v="60000"/>
    <x v="0"/>
    <x v="243"/>
    <s v="Quality Assurance Engineer"/>
    <x v="6"/>
    <s v="USA"/>
    <x v="0"/>
    <x v="0"/>
    <x v="0"/>
    <x v="7"/>
    <x v="0"/>
    <x v="2"/>
    <x v="0"/>
  </r>
  <r>
    <s v="ID1215"/>
    <d v="2012-05-29T00:29:32"/>
    <n v="60000"/>
    <n v="60000"/>
    <x v="0"/>
    <x v="243"/>
    <s v="sample manager"/>
    <x v="0"/>
    <s v="USA"/>
    <x v="0"/>
    <x v="0"/>
    <x v="3"/>
    <x v="13"/>
    <x v="2"/>
    <x v="2"/>
    <x v="0"/>
  </r>
  <r>
    <s v="ID1365"/>
    <d v="2012-05-29T19:23:32"/>
    <n v="60000"/>
    <n v="60000"/>
    <x v="0"/>
    <x v="243"/>
    <s v="Business Information Analyst"/>
    <x v="5"/>
    <s v="USA"/>
    <x v="0"/>
    <x v="0"/>
    <x v="1"/>
    <x v="13"/>
    <x v="2"/>
    <x v="2"/>
    <x v="0"/>
  </r>
  <r>
    <s v="ID1375"/>
    <d v="2012-05-29T20:40:12"/>
    <s v="$60,000 USD"/>
    <n v="60000"/>
    <x v="0"/>
    <x v="243"/>
    <s v="project manager"/>
    <x v="0"/>
    <s v="USA"/>
    <x v="0"/>
    <x v="0"/>
    <x v="2"/>
    <x v="3"/>
    <x v="3"/>
    <x v="2"/>
    <x v="0"/>
  </r>
  <r>
    <s v="ID1410"/>
    <d v="2012-05-29T23:21:25"/>
    <n v="60000"/>
    <n v="60000"/>
    <x v="0"/>
    <x v="243"/>
    <s v="business analyst"/>
    <x v="5"/>
    <s v="USA"/>
    <x v="0"/>
    <x v="0"/>
    <x v="3"/>
    <x v="5"/>
    <x v="2"/>
    <x v="2"/>
    <x v="0"/>
  </r>
  <r>
    <s v="ID1459"/>
    <d v="2012-05-30T13:41:41"/>
    <n v="60000"/>
    <n v="60000"/>
    <x v="0"/>
    <x v="243"/>
    <s v="Business Intelligence Supervisor"/>
    <x v="0"/>
    <s v="USA"/>
    <x v="0"/>
    <x v="0"/>
    <x v="2"/>
    <x v="25"/>
    <x v="4"/>
    <x v="2"/>
    <x v="0"/>
  </r>
  <r>
    <s v="ID1616"/>
    <d v="2012-06-02T04:49:42"/>
    <n v="60000"/>
    <n v="60000"/>
    <x v="0"/>
    <x v="243"/>
    <s v="Data Analyst"/>
    <x v="5"/>
    <s v="USA"/>
    <x v="0"/>
    <x v="0"/>
    <x v="2"/>
    <x v="24"/>
    <x v="4"/>
    <x v="2"/>
    <x v="0"/>
  </r>
  <r>
    <s v="ID1705"/>
    <d v="2012-06-06T02:11:58"/>
    <s v="US$60000"/>
    <n v="60000"/>
    <x v="0"/>
    <x v="243"/>
    <s v="Analyst"/>
    <x v="5"/>
    <s v="USA"/>
    <x v="0"/>
    <x v="0"/>
    <x v="1"/>
    <x v="24"/>
    <x v="4"/>
    <x v="2"/>
    <x v="0"/>
  </r>
  <r>
    <s v="ID1754"/>
    <d v="2012-06-08T14:43:05"/>
    <n v="60000"/>
    <n v="60000"/>
    <x v="0"/>
    <x v="243"/>
    <s v="Project Lead "/>
    <x v="0"/>
    <s v="USA"/>
    <x v="0"/>
    <x v="0"/>
    <x v="1"/>
    <x v="19"/>
    <x v="4"/>
    <x v="2"/>
    <x v="0"/>
  </r>
  <r>
    <s v="ID1755"/>
    <d v="2012-06-08T14:43:40"/>
    <n v="60000"/>
    <n v="60000"/>
    <x v="0"/>
    <x v="243"/>
    <s v="Project Lead "/>
    <x v="0"/>
    <s v="USA"/>
    <x v="0"/>
    <x v="0"/>
    <x v="1"/>
    <x v="19"/>
    <x v="4"/>
    <x v="2"/>
    <x v="0"/>
  </r>
  <r>
    <s v="ID1839"/>
    <d v="2012-06-14T01:55:13"/>
    <n v="60000"/>
    <n v="60000"/>
    <x v="0"/>
    <x v="243"/>
    <s v="Business Analyst"/>
    <x v="5"/>
    <s v="USA"/>
    <x v="0"/>
    <x v="0"/>
    <x v="3"/>
    <x v="5"/>
    <x v="2"/>
    <x v="2"/>
    <x v="0"/>
  </r>
  <r>
    <s v="ID1849"/>
    <d v="2012-06-15T01:02:48"/>
    <n v="60000"/>
    <n v="60000"/>
    <x v="0"/>
    <x v="243"/>
    <s v="Business Analyst"/>
    <x v="5"/>
    <s v="USA"/>
    <x v="0"/>
    <x v="0"/>
    <x v="2"/>
    <x v="18"/>
    <x v="4"/>
    <x v="2"/>
    <x v="0"/>
  </r>
  <r>
    <s v="ID1870"/>
    <d v="2012-06-15T23:21:00"/>
    <n v="60000"/>
    <n v="60000"/>
    <x v="0"/>
    <x v="243"/>
    <s v="Marketing Initatities Analyst"/>
    <x v="5"/>
    <s v="USA"/>
    <x v="0"/>
    <x v="0"/>
    <x v="1"/>
    <x v="2"/>
    <x v="2"/>
    <x v="2"/>
    <x v="0"/>
  </r>
  <r>
    <s v="ID0459"/>
    <d v="2012-05-26T03:03:29"/>
    <s v="Â£38000"/>
    <n v="38000"/>
    <x v="1"/>
    <x v="244"/>
    <s v="Commercial Accountant"/>
    <x v="8"/>
    <s v="UK"/>
    <x v="1"/>
    <x v="1"/>
    <x v="3"/>
    <x v="0"/>
    <x v="0"/>
    <x v="2"/>
    <x v="0"/>
  </r>
  <r>
    <s v="ID0962"/>
    <d v="2012-05-28T05:09:12"/>
    <s v="NZ$ 75000"/>
    <n v="75000"/>
    <x v="8"/>
    <x v="245"/>
    <s v="Information Analyst"/>
    <x v="5"/>
    <s v="New  Zealand"/>
    <x v="12"/>
    <x v="2"/>
    <x v="3"/>
    <x v="2"/>
    <x v="2"/>
    <x v="2"/>
    <x v="0"/>
  </r>
  <r>
    <s v="ID1639"/>
    <d v="2012-06-03T09:42:40"/>
    <n v="75000"/>
    <n v="75000"/>
    <x v="8"/>
    <x v="245"/>
    <s v="business support analyst"/>
    <x v="5"/>
    <s v="New zealand"/>
    <x v="12"/>
    <x v="2"/>
    <x v="2"/>
    <x v="2"/>
    <x v="2"/>
    <x v="2"/>
    <x v="0"/>
  </r>
  <r>
    <s v="ID1885"/>
    <d v="2012-06-17T11:38:53"/>
    <n v="75000"/>
    <n v="75000"/>
    <x v="8"/>
    <x v="245"/>
    <s v="Commercial Accountant"/>
    <x v="8"/>
    <s v="New Zealand"/>
    <x v="12"/>
    <x v="2"/>
    <x v="3"/>
    <x v="25"/>
    <x v="4"/>
    <x v="2"/>
    <x v="0"/>
  </r>
  <r>
    <s v="ID1156"/>
    <d v="2012-05-28T20:51:37"/>
    <s v="Â£37500"/>
    <n v="37500"/>
    <x v="1"/>
    <x v="246"/>
    <s v="Corporate Finance Executive"/>
    <x v="8"/>
    <s v="UK"/>
    <x v="1"/>
    <x v="1"/>
    <x v="2"/>
    <x v="12"/>
    <x v="0"/>
    <x v="2"/>
    <x v="0"/>
  </r>
  <r>
    <s v="ID0121"/>
    <d v="2012-05-26T00:41:41"/>
    <n v="60000"/>
    <n v="60000"/>
    <x v="3"/>
    <x v="247"/>
    <s v="Web Developer"/>
    <x v="5"/>
    <s v="Canada"/>
    <x v="3"/>
    <x v="0"/>
    <x v="4"/>
    <x v="0"/>
    <x v="0"/>
    <x v="2"/>
    <x v="0"/>
  </r>
  <r>
    <s v="ID0190"/>
    <d v="2012-05-26T00:51:00"/>
    <s v="60000 CAD$"/>
    <n v="60000"/>
    <x v="3"/>
    <x v="247"/>
    <s v="Demographer"/>
    <x v="5"/>
    <s v="Canada"/>
    <x v="3"/>
    <x v="0"/>
    <x v="2"/>
    <x v="0"/>
    <x v="0"/>
    <x v="2"/>
    <x v="0"/>
  </r>
  <r>
    <s v="ID0315"/>
    <d v="2012-05-26T01:26:26"/>
    <n v="60000"/>
    <n v="60000"/>
    <x v="3"/>
    <x v="247"/>
    <s v="Sr. Business Analyst"/>
    <x v="5"/>
    <s v="Canada"/>
    <x v="3"/>
    <x v="0"/>
    <x v="1"/>
    <x v="0"/>
    <x v="0"/>
    <x v="2"/>
    <x v="0"/>
  </r>
  <r>
    <s v="ID1168"/>
    <d v="2012-05-28T22:36:47"/>
    <n v="59000"/>
    <n v="59000"/>
    <x v="0"/>
    <x v="248"/>
    <s v="Management Analyst"/>
    <x v="5"/>
    <s v="USA"/>
    <x v="0"/>
    <x v="0"/>
    <x v="3"/>
    <x v="14"/>
    <x v="2"/>
    <x v="2"/>
    <x v="0"/>
  </r>
  <r>
    <s v="ID1560"/>
    <d v="2012-05-31T22:56:21"/>
    <s v="$59,000 USD"/>
    <n v="59000"/>
    <x v="0"/>
    <x v="248"/>
    <s v="Operations Manager"/>
    <x v="0"/>
    <s v="USA"/>
    <x v="0"/>
    <x v="0"/>
    <x v="3"/>
    <x v="5"/>
    <x v="2"/>
    <x v="2"/>
    <x v="0"/>
  </r>
  <r>
    <s v="ID1673"/>
    <d v="2012-06-05T00:22:14"/>
    <n v="59000"/>
    <n v="59000"/>
    <x v="0"/>
    <x v="248"/>
    <s v="Category Leader"/>
    <x v="0"/>
    <s v="USA"/>
    <x v="0"/>
    <x v="0"/>
    <x v="0"/>
    <x v="18"/>
    <x v="4"/>
    <x v="2"/>
    <x v="0"/>
  </r>
  <r>
    <s v="ID1189"/>
    <d v="2012-05-28T23:05:03"/>
    <s v="216000 AED"/>
    <n v="216000"/>
    <x v="15"/>
    <x v="249"/>
    <s v="Financial analyst"/>
    <x v="5"/>
    <s v="Dubai"/>
    <x v="44"/>
    <x v="3"/>
    <x v="3"/>
    <x v="19"/>
    <x v="4"/>
    <x v="2"/>
    <x v="0"/>
  </r>
  <r>
    <s v="ID0075"/>
    <d v="2012-05-25T23:03:00"/>
    <n v="59450"/>
    <n v="59450"/>
    <x v="3"/>
    <x v="250"/>
    <s v="Process Improvement Specialist"/>
    <x v="1"/>
    <s v="Canada"/>
    <x v="3"/>
    <x v="0"/>
    <x v="1"/>
    <x v="0"/>
    <x v="0"/>
    <x v="2"/>
    <x v="0"/>
  </r>
  <r>
    <s v="ID1476"/>
    <d v="2012-05-30T17:07:47"/>
    <s v="Â£37000"/>
    <n v="37000"/>
    <x v="1"/>
    <x v="251"/>
    <s v="Planning &amp; Scheduling Manager"/>
    <x v="0"/>
    <s v="UK"/>
    <x v="1"/>
    <x v="1"/>
    <x v="1"/>
    <x v="3"/>
    <x v="3"/>
    <x v="2"/>
    <x v="0"/>
  </r>
  <r>
    <s v="ID1628"/>
    <d v="2012-06-02T20:52:59"/>
    <s v="37000GBP"/>
    <n v="37000"/>
    <x v="1"/>
    <x v="251"/>
    <s v="Technical Web Analyst"/>
    <x v="5"/>
    <s v="UK"/>
    <x v="1"/>
    <x v="1"/>
    <x v="3"/>
    <x v="29"/>
    <x v="0"/>
    <x v="2"/>
    <x v="0"/>
  </r>
  <r>
    <s v="ID0162"/>
    <d v="2012-05-26T00:46:25"/>
    <n v="58"/>
    <n v="58000"/>
    <x v="0"/>
    <x v="252"/>
    <s v="Team Lead - Computer Discounts"/>
    <x v="0"/>
    <s v="Canada"/>
    <x v="3"/>
    <x v="0"/>
    <x v="0"/>
    <x v="0"/>
    <x v="0"/>
    <x v="2"/>
    <x v="0"/>
  </r>
  <r>
    <s v="ID0003"/>
    <d v="2012-05-25T03:16:26"/>
    <n v="58000"/>
    <n v="58000"/>
    <x v="0"/>
    <x v="252"/>
    <s v="Financial Analyst"/>
    <x v="5"/>
    <s v="USA"/>
    <x v="0"/>
    <x v="0"/>
    <x v="1"/>
    <x v="0"/>
    <x v="0"/>
    <x v="2"/>
    <x v="0"/>
  </r>
  <r>
    <s v="ID0044"/>
    <d v="2012-05-25T05:35:28"/>
    <n v="58000"/>
    <n v="58000"/>
    <x v="0"/>
    <x v="252"/>
    <s v="Senior Accountant"/>
    <x v="8"/>
    <s v="USA"/>
    <x v="0"/>
    <x v="0"/>
    <x v="3"/>
    <x v="0"/>
    <x v="0"/>
    <x v="2"/>
    <x v="0"/>
  </r>
  <r>
    <s v="ID0113"/>
    <d v="2012-05-26T00:41:27"/>
    <s v="$58,000 USD"/>
    <n v="58000"/>
    <x v="0"/>
    <x v="252"/>
    <s v="Operations Programs Support"/>
    <x v="0"/>
    <s v="USA"/>
    <x v="0"/>
    <x v="0"/>
    <x v="3"/>
    <x v="0"/>
    <x v="0"/>
    <x v="2"/>
    <x v="0"/>
  </r>
  <r>
    <s v="ID1436"/>
    <d v="2012-05-30T02:35:40"/>
    <s v="Rs 3.25 Lacs"/>
    <n v="3250000"/>
    <x v="5"/>
    <x v="253"/>
    <s v="ISO TS Documentation"/>
    <x v="5"/>
    <s v="India"/>
    <x v="7"/>
    <x v="3"/>
    <x v="3"/>
    <x v="15"/>
    <x v="0"/>
    <x v="2"/>
    <x v="0"/>
  </r>
  <r>
    <s v="ID0974"/>
    <d v="2012-05-28T07:21:12"/>
    <n v="56600"/>
    <n v="56600"/>
    <x v="4"/>
    <x v="254"/>
    <s v="Operations Coordinator"/>
    <x v="0"/>
    <s v="Australia"/>
    <x v="6"/>
    <x v="2"/>
    <x v="2"/>
    <x v="19"/>
    <x v="4"/>
    <x v="2"/>
    <x v="0"/>
  </r>
  <r>
    <s v="ID1426"/>
    <d v="2012-05-30T01:25:26"/>
    <n v="57678.400000000001"/>
    <n v="57678"/>
    <x v="0"/>
    <x v="255"/>
    <s v="Financial Analyst"/>
    <x v="5"/>
    <s v="USA"/>
    <x v="0"/>
    <x v="0"/>
    <x v="3"/>
    <x v="19"/>
    <x v="4"/>
    <x v="2"/>
    <x v="0"/>
  </r>
  <r>
    <s v="ID1415"/>
    <d v="2012-05-30T00:13:07"/>
    <s v="216000.00 Saudi Riyak"/>
    <n v="216000"/>
    <x v="11"/>
    <x v="256"/>
    <s v="Senior Electrical Engineer"/>
    <x v="6"/>
    <s v="Saudi Arabia"/>
    <x v="34"/>
    <x v="3"/>
    <x v="3"/>
    <x v="3"/>
    <x v="3"/>
    <x v="2"/>
    <x v="0"/>
  </r>
  <r>
    <s v="ID0529"/>
    <d v="2012-05-26T04:50:47"/>
    <n v="36500"/>
    <n v="36500"/>
    <x v="1"/>
    <x v="257"/>
    <s v="Production Manager"/>
    <x v="0"/>
    <s v="UK"/>
    <x v="1"/>
    <x v="1"/>
    <x v="2"/>
    <x v="0"/>
    <x v="0"/>
    <x v="2"/>
    <x v="0"/>
  </r>
  <r>
    <s v="ID1369"/>
    <d v="2012-05-29T19:47:18"/>
    <n v="57500"/>
    <n v="57500"/>
    <x v="0"/>
    <x v="258"/>
    <s v="Planning Supervisor"/>
    <x v="0"/>
    <s v="USA"/>
    <x v="0"/>
    <x v="0"/>
    <x v="3"/>
    <x v="1"/>
    <x v="1"/>
    <x v="2"/>
    <x v="0"/>
  </r>
  <r>
    <s v="ID0107"/>
    <d v="2012-05-26T00:41:02"/>
    <n v="57400"/>
    <n v="57400"/>
    <x v="0"/>
    <x v="259"/>
    <s v="IT Analyst"/>
    <x v="5"/>
    <s v="USA"/>
    <x v="0"/>
    <x v="0"/>
    <x v="3"/>
    <x v="0"/>
    <x v="0"/>
    <x v="2"/>
    <x v="0"/>
  </r>
  <r>
    <s v="ID1367"/>
    <d v="2012-05-29T19:33:07"/>
    <n v="45000"/>
    <n v="45000"/>
    <x v="2"/>
    <x v="260"/>
    <s v="Junior Controller"/>
    <x v="7"/>
    <s v="Germany"/>
    <x v="8"/>
    <x v="1"/>
    <x v="3"/>
    <x v="13"/>
    <x v="2"/>
    <x v="2"/>
    <x v="0"/>
  </r>
  <r>
    <s v="ID0049"/>
    <d v="2012-05-25T06:04:42"/>
    <s v="â‚¬ 45"/>
    <n v="45000"/>
    <x v="2"/>
    <x v="260"/>
    <s v="Online Traffic Manager / Web Analist"/>
    <x v="0"/>
    <s v="The Netherlands"/>
    <x v="2"/>
    <x v="1"/>
    <x v="3"/>
    <x v="0"/>
    <x v="0"/>
    <x v="2"/>
    <x v="0"/>
  </r>
  <r>
    <s v="ID0957"/>
    <d v="2012-05-28T03:34:14"/>
    <n v="45000"/>
    <n v="45000"/>
    <x v="2"/>
    <x v="260"/>
    <s v="data analist"/>
    <x v="5"/>
    <s v="netherlands"/>
    <x v="2"/>
    <x v="1"/>
    <x v="2"/>
    <x v="2"/>
    <x v="2"/>
    <x v="2"/>
    <x v="0"/>
  </r>
  <r>
    <s v="ID1822"/>
    <d v="2012-06-13T00:37:24"/>
    <s v="â‚¬ 45000"/>
    <n v="45000"/>
    <x v="2"/>
    <x v="260"/>
    <s v="IT Trainer"/>
    <x v="5"/>
    <s v="Netherlands"/>
    <x v="2"/>
    <x v="1"/>
    <x v="2"/>
    <x v="14"/>
    <x v="2"/>
    <x v="2"/>
    <x v="0"/>
  </r>
  <r>
    <s v="ID1134"/>
    <d v="2012-05-28T18:11:36"/>
    <s v="â‚¬ 45000"/>
    <n v="45000"/>
    <x v="2"/>
    <x v="260"/>
    <s v="Sales Planning"/>
    <x v="0"/>
    <s v="Spain"/>
    <x v="15"/>
    <x v="1"/>
    <x v="3"/>
    <x v="14"/>
    <x v="2"/>
    <x v="2"/>
    <x v="0"/>
  </r>
  <r>
    <s v="ID0518"/>
    <d v="2012-05-26T04:33:03"/>
    <s v="57000 USD"/>
    <n v="57000"/>
    <x v="0"/>
    <x v="261"/>
    <s v="project finance manager"/>
    <x v="0"/>
    <s v="israel"/>
    <x v="10"/>
    <x v="1"/>
    <x v="3"/>
    <x v="0"/>
    <x v="0"/>
    <x v="2"/>
    <x v="0"/>
  </r>
  <r>
    <s v="ID0051"/>
    <d v="2012-05-25T06:05:17"/>
    <n v="57000"/>
    <n v="57000"/>
    <x v="0"/>
    <x v="261"/>
    <s v="Senior Accounting Supervisor"/>
    <x v="8"/>
    <s v="USA"/>
    <x v="0"/>
    <x v="0"/>
    <x v="2"/>
    <x v="0"/>
    <x v="0"/>
    <x v="2"/>
    <x v="0"/>
  </r>
  <r>
    <s v="ID0071"/>
    <d v="2012-05-25T22:49:00"/>
    <n v="57000"/>
    <n v="57000"/>
    <x v="0"/>
    <x v="261"/>
    <s v="sales analyst"/>
    <x v="5"/>
    <s v="USA"/>
    <x v="0"/>
    <x v="0"/>
    <x v="3"/>
    <x v="0"/>
    <x v="0"/>
    <x v="2"/>
    <x v="0"/>
  </r>
  <r>
    <s v="ID0099"/>
    <d v="2012-05-26T00:40:40"/>
    <n v="57000"/>
    <n v="57000"/>
    <x v="0"/>
    <x v="261"/>
    <s v="Production Scheduler"/>
    <x v="0"/>
    <s v="USA"/>
    <x v="0"/>
    <x v="0"/>
    <x v="3"/>
    <x v="0"/>
    <x v="0"/>
    <x v="2"/>
    <x v="0"/>
  </r>
  <r>
    <s v="ID0144"/>
    <d v="2012-05-26T00:44:02"/>
    <n v="57000"/>
    <n v="57000"/>
    <x v="0"/>
    <x v="261"/>
    <s v="Industrial Engineer"/>
    <x v="6"/>
    <s v="USA"/>
    <x v="0"/>
    <x v="0"/>
    <x v="3"/>
    <x v="0"/>
    <x v="0"/>
    <x v="2"/>
    <x v="0"/>
  </r>
  <r>
    <s v="ID0953"/>
    <d v="2012-05-28T01:30:29"/>
    <n v="57000"/>
    <n v="57000"/>
    <x v="0"/>
    <x v="261"/>
    <s v="Construction Engineer"/>
    <x v="6"/>
    <s v="USA"/>
    <x v="0"/>
    <x v="0"/>
    <x v="2"/>
    <x v="25"/>
    <x v="4"/>
    <x v="2"/>
    <x v="0"/>
  </r>
  <r>
    <s v="ID1840"/>
    <d v="2012-06-14T02:44:43"/>
    <n v="57000"/>
    <n v="57000"/>
    <x v="0"/>
    <x v="261"/>
    <s v="Staff Accountant"/>
    <x v="8"/>
    <s v="USA"/>
    <x v="0"/>
    <x v="0"/>
    <x v="3"/>
    <x v="29"/>
    <x v="0"/>
    <x v="2"/>
    <x v="0"/>
  </r>
  <r>
    <s v="ID1725"/>
    <d v="2012-06-06T22:14:27"/>
    <s v="36000stg"/>
    <n v="36000"/>
    <x v="1"/>
    <x v="262"/>
    <s v="contracts officer"/>
    <x v="0"/>
    <s v="UK"/>
    <x v="1"/>
    <x v="1"/>
    <x v="0"/>
    <x v="8"/>
    <x v="1"/>
    <x v="2"/>
    <x v="0"/>
  </r>
  <r>
    <s v="ID1835"/>
    <d v="2012-06-13T19:33:58"/>
    <s v="36000 British pounds"/>
    <n v="36000"/>
    <x v="1"/>
    <x v="262"/>
    <s v="Senior officer data reporting"/>
    <x v="0"/>
    <s v="UK"/>
    <x v="1"/>
    <x v="1"/>
    <x v="1"/>
    <x v="17"/>
    <x v="0"/>
    <x v="2"/>
    <x v="0"/>
  </r>
  <r>
    <s v="ID1685"/>
    <d v="2012-06-05T12:42:38"/>
    <s v="NZD$71000"/>
    <n v="71000"/>
    <x v="8"/>
    <x v="263"/>
    <s v="Business Analyst"/>
    <x v="5"/>
    <s v="NZ"/>
    <x v="12"/>
    <x v="2"/>
    <x v="1"/>
    <x v="7"/>
    <x v="0"/>
    <x v="2"/>
    <x v="0"/>
  </r>
  <r>
    <s v="ID1796"/>
    <d v="2012-06-11T21:52:14"/>
    <n v="56600"/>
    <n v="56600"/>
    <x v="0"/>
    <x v="264"/>
    <s v="ECommerce Manager"/>
    <x v="0"/>
    <s v="USA"/>
    <x v="0"/>
    <x v="0"/>
    <x v="3"/>
    <x v="13"/>
    <x v="2"/>
    <x v="2"/>
    <x v="0"/>
  </r>
  <r>
    <s v="ID0674"/>
    <d v="2012-05-26T12:55:09"/>
    <n v="4700"/>
    <n v="56400"/>
    <x v="0"/>
    <x v="265"/>
    <s v="Finance Manager"/>
    <x v="0"/>
    <s v="UAE"/>
    <x v="25"/>
    <x v="3"/>
    <x v="2"/>
    <x v="7"/>
    <x v="0"/>
    <x v="2"/>
    <x v="0"/>
  </r>
  <r>
    <s v="ID0118"/>
    <d v="2012-05-26T00:41:35"/>
    <n v="56160"/>
    <n v="56160"/>
    <x v="0"/>
    <x v="266"/>
    <s v="Utilization Analyst"/>
    <x v="5"/>
    <s v="USA"/>
    <x v="0"/>
    <x v="0"/>
    <x v="3"/>
    <x v="0"/>
    <x v="0"/>
    <x v="2"/>
    <x v="0"/>
  </r>
  <r>
    <s v="ID1440"/>
    <d v="2012-05-30T08:05:16"/>
    <s v="AUD55,000"/>
    <n v="55000"/>
    <x v="4"/>
    <x v="267"/>
    <s v="PA"/>
    <x v="5"/>
    <s v="Australia"/>
    <x v="6"/>
    <x v="2"/>
    <x v="2"/>
    <x v="26"/>
    <x v="2"/>
    <x v="2"/>
    <x v="0"/>
  </r>
  <r>
    <s v="ID0355"/>
    <d v="2012-05-26T01:42:07"/>
    <n v="56000"/>
    <n v="56000"/>
    <x v="0"/>
    <x v="268"/>
    <s v="asset manager"/>
    <x v="0"/>
    <s v="USA"/>
    <x v="0"/>
    <x v="0"/>
    <x v="2"/>
    <x v="0"/>
    <x v="0"/>
    <x v="2"/>
    <x v="0"/>
  </r>
  <r>
    <s v="ID0413"/>
    <d v="2012-05-26T02:14:29"/>
    <n v="56000"/>
    <n v="56000"/>
    <x v="0"/>
    <x v="268"/>
    <s v="Staff assistant "/>
    <x v="5"/>
    <s v="USA"/>
    <x v="0"/>
    <x v="0"/>
    <x v="3"/>
    <x v="0"/>
    <x v="0"/>
    <x v="2"/>
    <x v="0"/>
  </r>
  <r>
    <s v="ID0417"/>
    <d v="2012-05-26T02:17:18"/>
    <n v="56000"/>
    <n v="56000"/>
    <x v="0"/>
    <x v="268"/>
    <s v="financial management consultant"/>
    <x v="0"/>
    <s v="USA"/>
    <x v="0"/>
    <x v="0"/>
    <x v="1"/>
    <x v="0"/>
    <x v="0"/>
    <x v="2"/>
    <x v="0"/>
  </r>
  <r>
    <s v="ID1194"/>
    <d v="2012-05-28T23:17:31"/>
    <n v="56000"/>
    <n v="56000"/>
    <x v="0"/>
    <x v="268"/>
    <s v="Analyst"/>
    <x v="5"/>
    <s v="USA"/>
    <x v="0"/>
    <x v="0"/>
    <x v="0"/>
    <x v="19"/>
    <x v="4"/>
    <x v="2"/>
    <x v="0"/>
  </r>
  <r>
    <s v="ID1244"/>
    <d v="2012-05-29T04:25:02"/>
    <n v="56000"/>
    <n v="56000"/>
    <x v="0"/>
    <x v="268"/>
    <s v="Accountant"/>
    <x v="8"/>
    <s v="USA"/>
    <x v="0"/>
    <x v="0"/>
    <x v="3"/>
    <x v="24"/>
    <x v="4"/>
    <x v="2"/>
    <x v="0"/>
  </r>
  <r>
    <s v="ID1700"/>
    <d v="2012-06-05T23:09:44"/>
    <s v="Â£35500"/>
    <n v="35500"/>
    <x v="1"/>
    <x v="269"/>
    <s v="Assistant Accountant"/>
    <x v="8"/>
    <s v="UK"/>
    <x v="1"/>
    <x v="1"/>
    <x v="3"/>
    <x v="9"/>
    <x v="0"/>
    <x v="2"/>
    <x v="0"/>
  </r>
  <r>
    <s v="ID0506"/>
    <d v="2012-05-26T04:10:53"/>
    <n v="55500"/>
    <n v="55500"/>
    <x v="0"/>
    <x v="270"/>
    <s v="Sr QS"/>
    <x v="7"/>
    <s v="UAE"/>
    <x v="25"/>
    <x v="3"/>
    <x v="3"/>
    <x v="0"/>
    <x v="0"/>
    <x v="2"/>
    <x v="0"/>
  </r>
  <r>
    <s v="ID1053"/>
    <d v="2012-05-28T14:12:50"/>
    <n v="43500"/>
    <n v="43500"/>
    <x v="2"/>
    <x v="271"/>
    <s v="RRHH"/>
    <x v="0"/>
    <s v="SPAIN"/>
    <x v="15"/>
    <x v="1"/>
    <x v="2"/>
    <x v="2"/>
    <x v="2"/>
    <x v="2"/>
    <x v="0"/>
  </r>
  <r>
    <s v="ID0033"/>
    <d v="2012-05-25T04:58:45"/>
    <s v="Â£35000"/>
    <n v="35000"/>
    <x v="1"/>
    <x v="272"/>
    <s v="Management Information Analyst"/>
    <x v="5"/>
    <s v="UK"/>
    <x v="1"/>
    <x v="1"/>
    <x v="1"/>
    <x v="0"/>
    <x v="0"/>
    <x v="2"/>
    <x v="0"/>
  </r>
  <r>
    <s v="ID0409"/>
    <d v="2012-05-26T02:11:40"/>
    <s v="Â£35000"/>
    <n v="35000"/>
    <x v="1"/>
    <x v="272"/>
    <s v="Mgmt Accountant"/>
    <x v="8"/>
    <s v="UK"/>
    <x v="1"/>
    <x v="1"/>
    <x v="3"/>
    <x v="0"/>
    <x v="0"/>
    <x v="2"/>
    <x v="0"/>
  </r>
  <r>
    <s v="ID1111"/>
    <d v="2012-05-28T16:45:32"/>
    <s v="Â£35000"/>
    <n v="35000"/>
    <x v="1"/>
    <x v="272"/>
    <s v="Systems Analyst"/>
    <x v="5"/>
    <s v="UK"/>
    <x v="1"/>
    <x v="1"/>
    <x v="2"/>
    <x v="7"/>
    <x v="0"/>
    <x v="2"/>
    <x v="0"/>
  </r>
  <r>
    <s v="ID1153"/>
    <d v="2012-05-28T20:35:30"/>
    <s v="Â£35000"/>
    <n v="35000"/>
    <x v="1"/>
    <x v="272"/>
    <s v="MI Analyst"/>
    <x v="5"/>
    <s v="UK"/>
    <x v="1"/>
    <x v="1"/>
    <x v="3"/>
    <x v="2"/>
    <x v="2"/>
    <x v="2"/>
    <x v="0"/>
  </r>
  <r>
    <s v="ID1552"/>
    <d v="2012-05-31T20:14:20"/>
    <s v="Â£35000"/>
    <n v="35000"/>
    <x v="1"/>
    <x v="272"/>
    <s v="Research Analyst"/>
    <x v="5"/>
    <s v="UK"/>
    <x v="1"/>
    <x v="1"/>
    <x v="3"/>
    <x v="18"/>
    <x v="4"/>
    <x v="2"/>
    <x v="0"/>
  </r>
  <r>
    <s v="ID1577"/>
    <d v="2012-06-01T05:32:31"/>
    <s v="35000 GBP"/>
    <n v="35000"/>
    <x v="1"/>
    <x v="272"/>
    <s v="finance director"/>
    <x v="2"/>
    <s v="UK"/>
    <x v="1"/>
    <x v="1"/>
    <x v="2"/>
    <x v="1"/>
    <x v="1"/>
    <x v="2"/>
    <x v="0"/>
  </r>
  <r>
    <s v="ID1895"/>
    <d v="2012-06-18T18:26:47"/>
    <s v="Â£35000"/>
    <n v="35000"/>
    <x v="1"/>
    <x v="272"/>
    <s v="Process Analyst"/>
    <x v="5"/>
    <s v="UK"/>
    <x v="1"/>
    <x v="1"/>
    <x v="1"/>
    <x v="33"/>
    <x v="1"/>
    <x v="2"/>
    <x v="0"/>
  </r>
  <r>
    <s v="ID0062"/>
    <d v="2012-05-25T07:13:31"/>
    <n v="56000"/>
    <n v="56000"/>
    <x v="3"/>
    <x v="273"/>
    <s v="Sales Analyst"/>
    <x v="5"/>
    <s v="CANADA"/>
    <x v="3"/>
    <x v="0"/>
    <x v="1"/>
    <x v="0"/>
    <x v="0"/>
    <x v="2"/>
    <x v="0"/>
  </r>
  <r>
    <s v="ID0349"/>
    <d v="2012-05-26T01:40:18"/>
    <n v="56000"/>
    <n v="56000"/>
    <x v="3"/>
    <x v="273"/>
    <s v="Online Analyst"/>
    <x v="5"/>
    <s v="Canada"/>
    <x v="3"/>
    <x v="0"/>
    <x v="3"/>
    <x v="0"/>
    <x v="0"/>
    <x v="2"/>
    <x v="0"/>
  </r>
  <r>
    <s v="ID1666"/>
    <d v="2012-06-04T21:43:15"/>
    <n v="56000"/>
    <n v="56000"/>
    <x v="3"/>
    <x v="273"/>
    <s v="consultant"/>
    <x v="4"/>
    <s v="Canada"/>
    <x v="3"/>
    <x v="0"/>
    <x v="1"/>
    <x v="24"/>
    <x v="4"/>
    <x v="2"/>
    <x v="0"/>
  </r>
  <r>
    <s v="ID1051"/>
    <d v="2012-05-28T14:11:34"/>
    <s v="55000 usd"/>
    <n v="55000"/>
    <x v="0"/>
    <x v="274"/>
    <s v="Economist"/>
    <x v="3"/>
    <s v="Israel"/>
    <x v="10"/>
    <x v="1"/>
    <x v="3"/>
    <x v="7"/>
    <x v="0"/>
    <x v="2"/>
    <x v="0"/>
  </r>
  <r>
    <s v="ID0163"/>
    <d v="2012-05-26T00:46:29"/>
    <n v="55000"/>
    <n v="55000"/>
    <x v="0"/>
    <x v="274"/>
    <s v="Change Architect"/>
    <x v="0"/>
    <s v="USA"/>
    <x v="0"/>
    <x v="0"/>
    <x v="2"/>
    <x v="0"/>
    <x v="0"/>
    <x v="2"/>
    <x v="0"/>
  </r>
  <r>
    <s v="ID0274"/>
    <d v="2012-05-26T01:10:24"/>
    <n v="55000"/>
    <n v="55000"/>
    <x v="0"/>
    <x v="274"/>
    <s v="data analyst"/>
    <x v="5"/>
    <s v="USA"/>
    <x v="0"/>
    <x v="0"/>
    <x v="1"/>
    <x v="0"/>
    <x v="0"/>
    <x v="2"/>
    <x v="0"/>
  </r>
  <r>
    <s v="ID0319"/>
    <d v="2012-05-26T01:27:26"/>
    <n v="55"/>
    <n v="55000"/>
    <x v="0"/>
    <x v="274"/>
    <s v="Business Analyst"/>
    <x v="5"/>
    <s v="USA"/>
    <x v="0"/>
    <x v="0"/>
    <x v="3"/>
    <x v="0"/>
    <x v="0"/>
    <x v="2"/>
    <x v="0"/>
  </r>
  <r>
    <s v="ID0390"/>
    <d v="2012-05-26T02:00:46"/>
    <n v="55000"/>
    <n v="55000"/>
    <x v="0"/>
    <x v="274"/>
    <s v="Accountant"/>
    <x v="8"/>
    <s v="USA"/>
    <x v="0"/>
    <x v="0"/>
    <x v="3"/>
    <x v="0"/>
    <x v="0"/>
    <x v="2"/>
    <x v="0"/>
  </r>
  <r>
    <s v="ID0490"/>
    <d v="2012-05-26T03:33:32"/>
    <n v="55000"/>
    <n v="55000"/>
    <x v="0"/>
    <x v="274"/>
    <s v="Analyst"/>
    <x v="5"/>
    <s v="USA"/>
    <x v="0"/>
    <x v="0"/>
    <x v="2"/>
    <x v="0"/>
    <x v="0"/>
    <x v="2"/>
    <x v="0"/>
  </r>
  <r>
    <s v="ID0547"/>
    <d v="2012-05-26T05:31:06"/>
    <n v="55000"/>
    <n v="55000"/>
    <x v="0"/>
    <x v="274"/>
    <s v="Marketing"/>
    <x v="5"/>
    <s v="USA"/>
    <x v="0"/>
    <x v="0"/>
    <x v="2"/>
    <x v="0"/>
    <x v="0"/>
    <x v="2"/>
    <x v="0"/>
  </r>
  <r>
    <s v="ID0857"/>
    <d v="2012-05-27T03:25:05"/>
    <n v="55000"/>
    <n v="55000"/>
    <x v="0"/>
    <x v="274"/>
    <s v="Analyst"/>
    <x v="5"/>
    <s v="USA"/>
    <x v="0"/>
    <x v="0"/>
    <x v="3"/>
    <x v="2"/>
    <x v="2"/>
    <x v="2"/>
    <x v="0"/>
  </r>
  <r>
    <s v="ID1250"/>
    <d v="2012-05-29T05:21:39"/>
    <n v="55000"/>
    <n v="55000"/>
    <x v="0"/>
    <x v="274"/>
    <s v="Systems Analyst"/>
    <x v="5"/>
    <s v="USA"/>
    <x v="0"/>
    <x v="0"/>
    <x v="0"/>
    <x v="17"/>
    <x v="0"/>
    <x v="2"/>
    <x v="0"/>
  </r>
  <r>
    <s v="ID1408"/>
    <d v="2012-05-29T23:13:32"/>
    <n v="55000"/>
    <n v="55000"/>
    <x v="0"/>
    <x v="274"/>
    <s v="Risk Analyst"/>
    <x v="5"/>
    <s v="USA"/>
    <x v="0"/>
    <x v="0"/>
    <x v="1"/>
    <x v="24"/>
    <x v="4"/>
    <x v="2"/>
    <x v="0"/>
  </r>
  <r>
    <s v="ID1504"/>
    <d v="2012-05-30T23:01:48"/>
    <n v="55000"/>
    <n v="55000"/>
    <x v="0"/>
    <x v="274"/>
    <s v="Supplier Manager"/>
    <x v="0"/>
    <s v="USA"/>
    <x v="0"/>
    <x v="0"/>
    <x v="2"/>
    <x v="14"/>
    <x v="2"/>
    <x v="2"/>
    <x v="0"/>
  </r>
  <r>
    <s v="ID1610"/>
    <d v="2012-06-02T02:24:39"/>
    <n v="55000"/>
    <n v="55000"/>
    <x v="0"/>
    <x v="274"/>
    <s v="Business Analyst"/>
    <x v="5"/>
    <s v="USA"/>
    <x v="0"/>
    <x v="0"/>
    <x v="3"/>
    <x v="19"/>
    <x v="4"/>
    <x v="2"/>
    <x v="0"/>
  </r>
  <r>
    <s v="ID1630"/>
    <d v="2012-06-02T22:33:32"/>
    <n v="55000"/>
    <n v="55000"/>
    <x v="0"/>
    <x v="274"/>
    <s v="Supply Chain Analyst"/>
    <x v="5"/>
    <s v="USA"/>
    <x v="0"/>
    <x v="0"/>
    <x v="3"/>
    <x v="24"/>
    <x v="4"/>
    <x v="2"/>
    <x v="0"/>
  </r>
  <r>
    <s v="ID1674"/>
    <d v="2012-06-05T02:03:48"/>
    <n v="55000"/>
    <n v="55000"/>
    <x v="0"/>
    <x v="274"/>
    <s v="Customer Sales Analyst"/>
    <x v="5"/>
    <s v="USA"/>
    <x v="0"/>
    <x v="0"/>
    <x v="3"/>
    <x v="5"/>
    <x v="2"/>
    <x v="2"/>
    <x v="0"/>
  </r>
  <r>
    <s v="ID0064"/>
    <d v="2012-05-25T07:18:53"/>
    <n v="43000"/>
    <n v="43000"/>
    <x v="2"/>
    <x v="275"/>
    <s v="SAP consultant"/>
    <x v="4"/>
    <s v="FR"/>
    <x v="36"/>
    <x v="1"/>
    <x v="3"/>
    <x v="0"/>
    <x v="0"/>
    <x v="2"/>
    <x v="0"/>
  </r>
  <r>
    <s v="ID1322"/>
    <d v="2012-05-29T15:38:40"/>
    <s v="43000 EUR"/>
    <n v="43000"/>
    <x v="2"/>
    <x v="275"/>
    <s v="Project manager of IT infrastructure"/>
    <x v="0"/>
    <s v="France"/>
    <x v="36"/>
    <x v="1"/>
    <x v="1"/>
    <x v="17"/>
    <x v="0"/>
    <x v="2"/>
    <x v="0"/>
  </r>
  <r>
    <s v="ID0642"/>
    <d v="2012-05-26T11:46:20"/>
    <n v="55000"/>
    <n v="55000"/>
    <x v="3"/>
    <x v="276"/>
    <s v="Project coordinator"/>
    <x v="0"/>
    <s v="Canada"/>
    <x v="3"/>
    <x v="0"/>
    <x v="3"/>
    <x v="12"/>
    <x v="0"/>
    <x v="2"/>
    <x v="0"/>
  </r>
  <r>
    <s v="ID0005"/>
    <d v="2012-05-25T03:27:04"/>
    <n v="54000"/>
    <n v="54000"/>
    <x v="0"/>
    <x v="277"/>
    <s v="Quality Engineer"/>
    <x v="6"/>
    <s v="USA"/>
    <x v="0"/>
    <x v="0"/>
    <x v="1"/>
    <x v="0"/>
    <x v="0"/>
    <x v="2"/>
    <x v="0"/>
  </r>
  <r>
    <s v="ID0133"/>
    <d v="2012-05-26T00:42:58"/>
    <n v="54000"/>
    <n v="54000"/>
    <x v="0"/>
    <x v="277"/>
    <s v="Research Analyst"/>
    <x v="5"/>
    <s v="USA"/>
    <x v="0"/>
    <x v="0"/>
    <x v="2"/>
    <x v="0"/>
    <x v="0"/>
    <x v="2"/>
    <x v="0"/>
  </r>
  <r>
    <s v="ID0266"/>
    <d v="2012-05-26T01:08:35"/>
    <n v="54000"/>
    <n v="54000"/>
    <x v="0"/>
    <x v="277"/>
    <s v="Anaylst"/>
    <x v="0"/>
    <s v="USA"/>
    <x v="0"/>
    <x v="0"/>
    <x v="1"/>
    <x v="0"/>
    <x v="0"/>
    <x v="2"/>
    <x v="0"/>
  </r>
  <r>
    <s v="ID0517"/>
    <d v="2012-05-26T04:27:12"/>
    <n v="54000"/>
    <n v="54000"/>
    <x v="0"/>
    <x v="277"/>
    <s v="Business Analyst"/>
    <x v="5"/>
    <s v="USA"/>
    <x v="0"/>
    <x v="0"/>
    <x v="3"/>
    <x v="0"/>
    <x v="0"/>
    <x v="2"/>
    <x v="0"/>
  </r>
  <r>
    <s v="ID0560"/>
    <d v="2012-05-26T05:55:22"/>
    <n v="54000"/>
    <n v="54000"/>
    <x v="0"/>
    <x v="277"/>
    <s v="IT Specialist"/>
    <x v="1"/>
    <s v="USA"/>
    <x v="0"/>
    <x v="0"/>
    <x v="1"/>
    <x v="12"/>
    <x v="0"/>
    <x v="2"/>
    <x v="0"/>
  </r>
  <r>
    <s v="ID1287"/>
    <d v="2012-05-29T12:14:02"/>
    <n v="54000"/>
    <n v="54000"/>
    <x v="0"/>
    <x v="277"/>
    <s v="Resource Planning Analyst"/>
    <x v="5"/>
    <s v="USA"/>
    <x v="0"/>
    <x v="0"/>
    <x v="1"/>
    <x v="7"/>
    <x v="0"/>
    <x v="2"/>
    <x v="0"/>
  </r>
  <r>
    <s v="ID1642"/>
    <d v="2012-06-03T12:16:15"/>
    <n v="54000"/>
    <n v="54000"/>
    <x v="0"/>
    <x v="277"/>
    <s v="assistant director of finance"/>
    <x v="2"/>
    <s v="USA"/>
    <x v="0"/>
    <x v="0"/>
    <x v="3"/>
    <x v="2"/>
    <x v="2"/>
    <x v="2"/>
    <x v="0"/>
  </r>
  <r>
    <s v="ID1708"/>
    <d v="2012-06-06T04:00:52"/>
    <n v="54000"/>
    <n v="54000"/>
    <x v="0"/>
    <x v="277"/>
    <s v="Energy Analyst"/>
    <x v="5"/>
    <s v="USA"/>
    <x v="0"/>
    <x v="0"/>
    <x v="1"/>
    <x v="7"/>
    <x v="0"/>
    <x v="2"/>
    <x v="0"/>
  </r>
  <r>
    <s v="ID1872"/>
    <d v="2012-06-16T02:50:49"/>
    <n v="54000"/>
    <n v="54000"/>
    <x v="0"/>
    <x v="277"/>
    <s v="materials"/>
    <x v="5"/>
    <s v="USA"/>
    <x v="0"/>
    <x v="0"/>
    <x v="3"/>
    <x v="10"/>
    <x v="3"/>
    <x v="2"/>
    <x v="0"/>
  </r>
  <r>
    <s v="ID1205"/>
    <d v="2012-05-29T00:03:43"/>
    <n v="34000"/>
    <n v="34000"/>
    <x v="1"/>
    <x v="278"/>
    <s v="investment accountant"/>
    <x v="8"/>
    <s v="UK"/>
    <x v="1"/>
    <x v="1"/>
    <x v="1"/>
    <x v="2"/>
    <x v="2"/>
    <x v="2"/>
    <x v="0"/>
  </r>
  <r>
    <s v="ID1206"/>
    <d v="2012-05-29T00:03:48"/>
    <n v="34000"/>
    <n v="34000"/>
    <x v="1"/>
    <x v="278"/>
    <s v="investment accountant"/>
    <x v="8"/>
    <s v="UK"/>
    <x v="1"/>
    <x v="1"/>
    <x v="1"/>
    <x v="2"/>
    <x v="2"/>
    <x v="2"/>
    <x v="0"/>
  </r>
  <r>
    <s v="ID1246"/>
    <d v="2012-05-29T04:33:37"/>
    <s v="GBP 34000"/>
    <n v="34000"/>
    <x v="1"/>
    <x v="278"/>
    <s v="Investment Accountant"/>
    <x v="8"/>
    <s v="UK"/>
    <x v="1"/>
    <x v="1"/>
    <x v="1"/>
    <x v="2"/>
    <x v="2"/>
    <x v="2"/>
    <x v="0"/>
  </r>
  <r>
    <s v="ID0445"/>
    <d v="2012-05-26T02:46:56"/>
    <s v="INR 30,00,000"/>
    <n v="3000000"/>
    <x v="5"/>
    <x v="279"/>
    <s v="Management Consultant"/>
    <x v="0"/>
    <s v="India"/>
    <x v="7"/>
    <x v="3"/>
    <x v="3"/>
    <x v="0"/>
    <x v="0"/>
    <x v="2"/>
    <x v="0"/>
  </r>
  <r>
    <s v="ID0951"/>
    <d v="2012-05-28T01:17:17"/>
    <s v="42000 â‚¬"/>
    <n v="42000"/>
    <x v="2"/>
    <x v="280"/>
    <s v="Consultant"/>
    <x v="4"/>
    <s v="Germany"/>
    <x v="8"/>
    <x v="1"/>
    <x v="2"/>
    <x v="18"/>
    <x v="4"/>
    <x v="2"/>
    <x v="0"/>
  </r>
  <r>
    <s v="ID1495"/>
    <d v="2012-05-30T21:07:54"/>
    <n v="42000"/>
    <n v="42000"/>
    <x v="2"/>
    <x v="280"/>
    <s v="Business Intelligence Consultant"/>
    <x v="4"/>
    <s v="Germany"/>
    <x v="8"/>
    <x v="1"/>
    <x v="1"/>
    <x v="17"/>
    <x v="0"/>
    <x v="2"/>
    <x v="0"/>
  </r>
  <r>
    <s v="ID0830"/>
    <d v="2012-05-26T23:04:53"/>
    <n v="42000"/>
    <n v="42000"/>
    <x v="2"/>
    <x v="280"/>
    <s v="Project Engineer"/>
    <x v="6"/>
    <s v="The Netherlands"/>
    <x v="2"/>
    <x v="1"/>
    <x v="3"/>
    <x v="19"/>
    <x v="4"/>
    <x v="2"/>
    <x v="0"/>
  </r>
  <r>
    <s v="ID0990"/>
    <d v="2012-05-28T08:47:39"/>
    <s v="AU$52.000"/>
    <n v="52000"/>
    <x v="4"/>
    <x v="281"/>
    <s v="Shipping Administrator"/>
    <x v="5"/>
    <s v="Australia"/>
    <x v="6"/>
    <x v="2"/>
    <x v="3"/>
    <x v="25"/>
    <x v="4"/>
    <x v="2"/>
    <x v="0"/>
  </r>
  <r>
    <s v="ID0142"/>
    <d v="2012-05-26T00:43:36"/>
    <n v="53000"/>
    <n v="53000"/>
    <x v="0"/>
    <x v="282"/>
    <s v="Data Analyst"/>
    <x v="5"/>
    <s v="USA"/>
    <x v="0"/>
    <x v="0"/>
    <x v="3"/>
    <x v="0"/>
    <x v="0"/>
    <x v="2"/>
    <x v="0"/>
  </r>
  <r>
    <s v="ID0304"/>
    <d v="2012-05-26T01:22:45"/>
    <n v="53000"/>
    <n v="53000"/>
    <x v="0"/>
    <x v="282"/>
    <s v="Data Analyst"/>
    <x v="5"/>
    <s v="USA"/>
    <x v="0"/>
    <x v="0"/>
    <x v="3"/>
    <x v="0"/>
    <x v="0"/>
    <x v="2"/>
    <x v="0"/>
  </r>
  <r>
    <s v="ID0350"/>
    <d v="2012-05-26T01:40:28"/>
    <n v="53000"/>
    <n v="53000"/>
    <x v="0"/>
    <x v="282"/>
    <s v="General Manager"/>
    <x v="0"/>
    <s v="USA"/>
    <x v="0"/>
    <x v="0"/>
    <x v="2"/>
    <x v="0"/>
    <x v="0"/>
    <x v="2"/>
    <x v="0"/>
  </r>
  <r>
    <s v="ID0643"/>
    <d v="2012-05-26T11:47:18"/>
    <n v="53000"/>
    <n v="53000"/>
    <x v="0"/>
    <x v="282"/>
    <s v="Financial Analyst"/>
    <x v="5"/>
    <s v="USA"/>
    <x v="0"/>
    <x v="0"/>
    <x v="3"/>
    <x v="1"/>
    <x v="1"/>
    <x v="2"/>
    <x v="0"/>
  </r>
  <r>
    <s v="ID1854"/>
    <d v="2012-06-15T03:51:50"/>
    <s v="Â£33500"/>
    <n v="33500"/>
    <x v="1"/>
    <x v="283"/>
    <s v="Senior Manufacturing Engineer"/>
    <x v="6"/>
    <s v="UK"/>
    <x v="1"/>
    <x v="1"/>
    <x v="2"/>
    <x v="17"/>
    <x v="0"/>
    <x v="2"/>
    <x v="0"/>
  </r>
  <r>
    <s v="ID1927"/>
    <d v="2012-06-20T14:08:51"/>
    <n v="52500"/>
    <n v="52500"/>
    <x v="0"/>
    <x v="284"/>
    <s v="Business Analist"/>
    <x v="5"/>
    <s v="south africa"/>
    <x v="14"/>
    <x v="4"/>
    <x v="3"/>
    <x v="30"/>
    <x v="1"/>
    <x v="2"/>
    <x v="0"/>
  </r>
  <r>
    <s v="ID0234"/>
    <d v="2012-05-26T01:00:51"/>
    <s v="52500.00 USD"/>
    <n v="52500"/>
    <x v="0"/>
    <x v="284"/>
    <s v="HRIS Analyst"/>
    <x v="5"/>
    <s v="USA"/>
    <x v="0"/>
    <x v="0"/>
    <x v="3"/>
    <x v="0"/>
    <x v="0"/>
    <x v="2"/>
    <x v="0"/>
  </r>
  <r>
    <s v="ID0253"/>
    <d v="2012-05-26T01:05:18"/>
    <n v="52500"/>
    <n v="52500"/>
    <x v="0"/>
    <x v="284"/>
    <s v="Analyst"/>
    <x v="5"/>
    <s v="USA"/>
    <x v="0"/>
    <x v="0"/>
    <x v="3"/>
    <x v="0"/>
    <x v="0"/>
    <x v="2"/>
    <x v="0"/>
  </r>
  <r>
    <s v="ID1770"/>
    <d v="2012-06-09T03:20:15"/>
    <n v="52500"/>
    <n v="52500"/>
    <x v="0"/>
    <x v="284"/>
    <s v="Data Management Solutions Supervisor"/>
    <x v="0"/>
    <s v="USA"/>
    <x v="0"/>
    <x v="0"/>
    <x v="1"/>
    <x v="18"/>
    <x v="4"/>
    <x v="2"/>
    <x v="0"/>
  </r>
  <r>
    <s v="ID1177"/>
    <d v="2012-05-28T22:46:37"/>
    <s v="CAD $53,000/-"/>
    <n v="53000"/>
    <x v="3"/>
    <x v="285"/>
    <s v="Data Analyst"/>
    <x v="5"/>
    <s v="Canada"/>
    <x v="3"/>
    <x v="0"/>
    <x v="3"/>
    <x v="7"/>
    <x v="0"/>
    <x v="2"/>
    <x v="0"/>
  </r>
  <r>
    <s v="ID1333"/>
    <d v="2012-05-29T16:41:19"/>
    <s v="41000 â‚¬"/>
    <n v="41000"/>
    <x v="2"/>
    <x v="286"/>
    <s v="engineer"/>
    <x v="6"/>
    <s v="Spain"/>
    <x v="15"/>
    <x v="1"/>
    <x v="3"/>
    <x v="13"/>
    <x v="2"/>
    <x v="2"/>
    <x v="0"/>
  </r>
  <r>
    <s v="ID0499"/>
    <d v="2012-05-26T03:52:24"/>
    <n v="33000"/>
    <n v="33000"/>
    <x v="1"/>
    <x v="287"/>
    <s v="LOGISTIC MANAGER"/>
    <x v="0"/>
    <s v="UK"/>
    <x v="1"/>
    <x v="1"/>
    <x v="3"/>
    <x v="0"/>
    <x v="0"/>
    <x v="2"/>
    <x v="0"/>
  </r>
  <r>
    <s v="ID0104"/>
    <d v="2012-05-26T00:40:50"/>
    <n v="52000"/>
    <n v="52000"/>
    <x v="0"/>
    <x v="288"/>
    <s v="sr. project coordinator"/>
    <x v="0"/>
    <s v="USA"/>
    <x v="0"/>
    <x v="0"/>
    <x v="3"/>
    <x v="0"/>
    <x v="0"/>
    <x v="2"/>
    <x v="0"/>
  </r>
  <r>
    <s v="ID0120"/>
    <d v="2012-05-26T00:41:38"/>
    <n v="52000"/>
    <n v="52000"/>
    <x v="0"/>
    <x v="288"/>
    <s v="Market Analyst"/>
    <x v="5"/>
    <s v="USA"/>
    <x v="0"/>
    <x v="0"/>
    <x v="4"/>
    <x v="0"/>
    <x v="0"/>
    <x v="2"/>
    <x v="0"/>
  </r>
  <r>
    <s v="ID0405"/>
    <d v="2012-05-26T02:07:49"/>
    <n v="52000"/>
    <n v="52000"/>
    <x v="0"/>
    <x v="288"/>
    <s v="Data Analyst"/>
    <x v="5"/>
    <s v="USA"/>
    <x v="0"/>
    <x v="0"/>
    <x v="3"/>
    <x v="0"/>
    <x v="0"/>
    <x v="2"/>
    <x v="0"/>
  </r>
  <r>
    <s v="ID0414"/>
    <d v="2012-05-26T02:14:48"/>
    <n v="52000"/>
    <n v="52000"/>
    <x v="0"/>
    <x v="288"/>
    <s v="Sr. Accountant"/>
    <x v="8"/>
    <s v="USA"/>
    <x v="0"/>
    <x v="0"/>
    <x v="3"/>
    <x v="0"/>
    <x v="0"/>
    <x v="2"/>
    <x v="0"/>
  </r>
  <r>
    <s v="ID0462"/>
    <d v="2012-05-26T03:06:37"/>
    <n v="52000"/>
    <n v="52000"/>
    <x v="0"/>
    <x v="288"/>
    <s v="Graphics/Web Document Designer"/>
    <x v="5"/>
    <s v="USA"/>
    <x v="0"/>
    <x v="0"/>
    <x v="2"/>
    <x v="0"/>
    <x v="0"/>
    <x v="2"/>
    <x v="0"/>
  </r>
  <r>
    <s v="ID0481"/>
    <d v="2012-05-26T03:22:33"/>
    <n v="52000"/>
    <n v="52000"/>
    <x v="0"/>
    <x v="288"/>
    <s v="budget analyst"/>
    <x v="5"/>
    <s v="USA"/>
    <x v="0"/>
    <x v="0"/>
    <x v="3"/>
    <x v="0"/>
    <x v="0"/>
    <x v="2"/>
    <x v="0"/>
  </r>
  <r>
    <s v="ID0683"/>
    <d v="2012-05-26T13:08:39"/>
    <n v="52000"/>
    <n v="52000"/>
    <x v="0"/>
    <x v="288"/>
    <s v="Maint Sys Support Specialist"/>
    <x v="1"/>
    <s v="USA"/>
    <x v="0"/>
    <x v="0"/>
    <x v="3"/>
    <x v="10"/>
    <x v="3"/>
    <x v="2"/>
    <x v="0"/>
  </r>
  <r>
    <s v="ID1593"/>
    <d v="2012-06-01T15:39:20"/>
    <s v="U$52,000/annual"/>
    <n v="52000"/>
    <x v="0"/>
    <x v="288"/>
    <s v="Planner"/>
    <x v="5"/>
    <s v="USA"/>
    <x v="0"/>
    <x v="0"/>
    <x v="1"/>
    <x v="12"/>
    <x v="0"/>
    <x v="2"/>
    <x v="0"/>
  </r>
  <r>
    <s v="ID0415"/>
    <d v="2012-05-26T02:15:19"/>
    <n v="51613"/>
    <n v="51613"/>
    <x v="0"/>
    <x v="289"/>
    <s v="Air Planning Analyst"/>
    <x v="5"/>
    <s v="USA"/>
    <x v="0"/>
    <x v="0"/>
    <x v="1"/>
    <x v="0"/>
    <x v="0"/>
    <x v="2"/>
    <x v="0"/>
  </r>
  <r>
    <s v="ID1196"/>
    <d v="2012-05-28T23:21:02"/>
    <s v="KES 4.3 million"/>
    <n v="4300000"/>
    <x v="16"/>
    <x v="290"/>
    <s v="Finance Manager"/>
    <x v="0"/>
    <s v="Kenya"/>
    <x v="45"/>
    <x v="4"/>
    <x v="3"/>
    <x v="29"/>
    <x v="0"/>
    <x v="2"/>
    <x v="0"/>
  </r>
  <r>
    <s v="ID0460"/>
    <d v="2012-05-26T03:04:06"/>
    <s v="52,000 Cdn"/>
    <n v="52000"/>
    <x v="3"/>
    <x v="291"/>
    <s v="Office Manager"/>
    <x v="0"/>
    <s v="Canada"/>
    <x v="3"/>
    <x v="0"/>
    <x v="3"/>
    <x v="0"/>
    <x v="0"/>
    <x v="2"/>
    <x v="0"/>
  </r>
  <r>
    <s v="ID0203"/>
    <d v="2012-05-26T00:53:37"/>
    <n v="51000"/>
    <n v="51000"/>
    <x v="0"/>
    <x v="292"/>
    <s v="Service Line Coordinator"/>
    <x v="0"/>
    <s v="USA"/>
    <x v="0"/>
    <x v="0"/>
    <x v="3"/>
    <x v="0"/>
    <x v="0"/>
    <x v="2"/>
    <x v="0"/>
  </r>
  <r>
    <s v="ID0259"/>
    <d v="2012-05-26T01:07:02"/>
    <n v="51000"/>
    <n v="51000"/>
    <x v="0"/>
    <x v="292"/>
    <s v="Business Data Analyst I"/>
    <x v="5"/>
    <s v="USA"/>
    <x v="0"/>
    <x v="0"/>
    <x v="2"/>
    <x v="0"/>
    <x v="0"/>
    <x v="2"/>
    <x v="0"/>
  </r>
  <r>
    <s v="ID0447"/>
    <d v="2012-05-26T02:49:24"/>
    <n v="51000"/>
    <n v="51000"/>
    <x v="0"/>
    <x v="292"/>
    <s v="Direct marketing manager"/>
    <x v="0"/>
    <s v="USA"/>
    <x v="0"/>
    <x v="0"/>
    <x v="2"/>
    <x v="0"/>
    <x v="0"/>
    <x v="2"/>
    <x v="0"/>
  </r>
  <r>
    <s v="ID0977"/>
    <d v="2012-05-28T07:28:34"/>
    <n v="50000"/>
    <n v="50000"/>
    <x v="4"/>
    <x v="293"/>
    <s v="Operations"/>
    <x v="7"/>
    <s v="Australia"/>
    <x v="6"/>
    <x v="2"/>
    <x v="0"/>
    <x v="12"/>
    <x v="0"/>
    <x v="2"/>
    <x v="0"/>
  </r>
  <r>
    <s v="ID1056"/>
    <d v="2012-05-28T14:21:27"/>
    <n v="50000"/>
    <n v="50000"/>
    <x v="4"/>
    <x v="293"/>
    <s v="BA"/>
    <x v="5"/>
    <s v="Australia"/>
    <x v="6"/>
    <x v="2"/>
    <x v="3"/>
    <x v="25"/>
    <x v="4"/>
    <x v="2"/>
    <x v="0"/>
  </r>
  <r>
    <s v="ID1253"/>
    <d v="2012-05-29T06:08:12"/>
    <n v="50846"/>
    <n v="50846"/>
    <x v="0"/>
    <x v="294"/>
    <s v="Program &amp; Policy Analyst-Advanced"/>
    <x v="5"/>
    <s v="USA"/>
    <x v="0"/>
    <x v="0"/>
    <x v="3"/>
    <x v="8"/>
    <x v="1"/>
    <x v="2"/>
    <x v="0"/>
  </r>
  <r>
    <s v="ID0159"/>
    <d v="2012-05-26T00:45:51"/>
    <s v="Â£32250"/>
    <n v="32250"/>
    <x v="1"/>
    <x v="295"/>
    <s v="project Support"/>
    <x v="0"/>
    <s v="UK"/>
    <x v="1"/>
    <x v="1"/>
    <x v="3"/>
    <x v="0"/>
    <x v="0"/>
    <x v="2"/>
    <x v="0"/>
  </r>
  <r>
    <s v="ID1358"/>
    <d v="2012-05-29T19:01:05"/>
    <n v="40000"/>
    <n v="40000"/>
    <x v="2"/>
    <x v="296"/>
    <s v="officer"/>
    <x v="0"/>
    <s v="Austria"/>
    <x v="46"/>
    <x v="1"/>
    <x v="3"/>
    <x v="3"/>
    <x v="3"/>
    <x v="2"/>
    <x v="0"/>
  </r>
  <r>
    <s v="ID1699"/>
    <d v="2012-06-05T22:50:20"/>
    <n v="40000"/>
    <n v="40000"/>
    <x v="2"/>
    <x v="296"/>
    <s v="Financial Analyst"/>
    <x v="5"/>
    <s v="Germany"/>
    <x v="8"/>
    <x v="1"/>
    <x v="2"/>
    <x v="18"/>
    <x v="4"/>
    <x v="2"/>
    <x v="0"/>
  </r>
  <r>
    <s v="ID0882"/>
    <d v="2012-05-27T12:37:02"/>
    <n v="40000"/>
    <n v="40000"/>
    <x v="2"/>
    <x v="296"/>
    <s v="Medical information analist"/>
    <x v="5"/>
    <s v="Netherlands"/>
    <x v="2"/>
    <x v="1"/>
    <x v="3"/>
    <x v="25"/>
    <x v="4"/>
    <x v="2"/>
    <x v="0"/>
  </r>
  <r>
    <s v="ID1096"/>
    <d v="2012-05-28T16:05:43"/>
    <s v="40000 euro"/>
    <n v="40000"/>
    <x v="2"/>
    <x v="296"/>
    <s v="Accounting analyst"/>
    <x v="5"/>
    <s v="Netherlands"/>
    <x v="2"/>
    <x v="1"/>
    <x v="3"/>
    <x v="18"/>
    <x v="4"/>
    <x v="2"/>
    <x v="0"/>
  </r>
  <r>
    <s v="ID1109"/>
    <d v="2012-05-28T16:41:27"/>
    <n v="40000"/>
    <n v="40000"/>
    <x v="2"/>
    <x v="296"/>
    <s v="Actuary"/>
    <x v="8"/>
    <s v="Portugal"/>
    <x v="41"/>
    <x v="1"/>
    <x v="2"/>
    <x v="2"/>
    <x v="2"/>
    <x v="2"/>
    <x v="0"/>
  </r>
  <r>
    <s v="ID1256"/>
    <d v="2012-05-29T07:21:41"/>
    <n v="50700"/>
    <n v="50700"/>
    <x v="0"/>
    <x v="297"/>
    <s v="Sr. Systems Analyst"/>
    <x v="5"/>
    <s v="Brazil"/>
    <x v="5"/>
    <x v="0"/>
    <x v="0"/>
    <x v="5"/>
    <x v="2"/>
    <x v="2"/>
    <x v="0"/>
  </r>
  <r>
    <s v="ID1368"/>
    <d v="2012-05-29T19:39:35"/>
    <s v="4000000 JPY"/>
    <n v="4000000"/>
    <x v="17"/>
    <x v="298"/>
    <s v="System Analyst (Configuration Mgmt)"/>
    <x v="5"/>
    <s v="Japan"/>
    <x v="19"/>
    <x v="3"/>
    <x v="3"/>
    <x v="9"/>
    <x v="0"/>
    <x v="2"/>
    <x v="0"/>
  </r>
  <r>
    <s v="ID1182"/>
    <d v="2012-05-28T22:52:19"/>
    <s v="GBPÂ£32000"/>
    <n v="32000"/>
    <x v="1"/>
    <x v="299"/>
    <s v="Performance Analyst"/>
    <x v="5"/>
    <s v="Canada"/>
    <x v="3"/>
    <x v="0"/>
    <x v="3"/>
    <x v="29"/>
    <x v="0"/>
    <x v="2"/>
    <x v="0"/>
  </r>
  <r>
    <s v="ID0047"/>
    <d v="2012-05-25T05:47:10"/>
    <n v="32000"/>
    <n v="32000"/>
    <x v="1"/>
    <x v="299"/>
    <s v="Senior intelligence analyst"/>
    <x v="5"/>
    <s v="UK"/>
    <x v="1"/>
    <x v="1"/>
    <x v="3"/>
    <x v="0"/>
    <x v="0"/>
    <x v="2"/>
    <x v="0"/>
  </r>
  <r>
    <s v="ID1175"/>
    <d v="2012-05-28T22:44:48"/>
    <s v="Â£32000"/>
    <n v="32000"/>
    <x v="1"/>
    <x v="299"/>
    <s v="Service Analyst"/>
    <x v="5"/>
    <s v="UK"/>
    <x v="1"/>
    <x v="1"/>
    <x v="3"/>
    <x v="25"/>
    <x v="4"/>
    <x v="2"/>
    <x v="0"/>
  </r>
  <r>
    <s v="ID1813"/>
    <d v="2012-06-12T18:09:58"/>
    <s v="Â£32000"/>
    <n v="32000"/>
    <x v="1"/>
    <x v="299"/>
    <s v="Business Analyst"/>
    <x v="5"/>
    <s v="UK"/>
    <x v="1"/>
    <x v="1"/>
    <x v="3"/>
    <x v="3"/>
    <x v="3"/>
    <x v="2"/>
    <x v="0"/>
  </r>
  <r>
    <s v="ID1814"/>
    <d v="2012-06-12T18:28:39"/>
    <n v="32000"/>
    <n v="32000"/>
    <x v="1"/>
    <x v="299"/>
    <s v="Financial Analyst"/>
    <x v="5"/>
    <s v="UK"/>
    <x v="1"/>
    <x v="1"/>
    <x v="1"/>
    <x v="24"/>
    <x v="4"/>
    <x v="2"/>
    <x v="0"/>
  </r>
  <r>
    <s v="ID1677"/>
    <d v="2012-06-05T03:50:02"/>
    <n v="3300"/>
    <n v="39600"/>
    <x v="2"/>
    <x v="300"/>
    <s v="Maintenance Manager"/>
    <x v="0"/>
    <s v="Europe"/>
    <x v="4"/>
    <x v="1"/>
    <x v="0"/>
    <x v="12"/>
    <x v="0"/>
    <x v="2"/>
    <x v="0"/>
  </r>
  <r>
    <s v="ID1181"/>
    <d v="2012-05-28T22:51:27"/>
    <n v="31763"/>
    <n v="31763"/>
    <x v="1"/>
    <x v="301"/>
    <s v="Network Administrator"/>
    <x v="5"/>
    <s v="UK"/>
    <x v="1"/>
    <x v="1"/>
    <x v="2"/>
    <x v="19"/>
    <x v="4"/>
    <x v="2"/>
    <x v="0"/>
  </r>
  <r>
    <s v="ID1169"/>
    <d v="2012-05-28T22:38:37"/>
    <s v="$50,000 U.S."/>
    <n v="50000"/>
    <x v="0"/>
    <x v="302"/>
    <s v="Program Manager"/>
    <x v="0"/>
    <s v="Canada"/>
    <x v="3"/>
    <x v="0"/>
    <x v="0"/>
    <x v="12"/>
    <x v="0"/>
    <x v="2"/>
    <x v="0"/>
  </r>
  <r>
    <s v="ID0020"/>
    <d v="2012-05-25T04:19:22"/>
    <n v="50000"/>
    <n v="50000"/>
    <x v="0"/>
    <x v="302"/>
    <s v="GM"/>
    <x v="0"/>
    <s v="India"/>
    <x v="7"/>
    <x v="3"/>
    <x v="0"/>
    <x v="0"/>
    <x v="0"/>
    <x v="2"/>
    <x v="0"/>
  </r>
  <r>
    <s v="ID0599"/>
    <d v="2012-05-26T08:52:00"/>
    <n v="50000"/>
    <n v="50000"/>
    <x v="0"/>
    <x v="302"/>
    <s v="General manager"/>
    <x v="0"/>
    <s v="India"/>
    <x v="7"/>
    <x v="3"/>
    <x v="0"/>
    <x v="8"/>
    <x v="1"/>
    <x v="2"/>
    <x v="0"/>
  </r>
  <r>
    <s v="ID0604"/>
    <d v="2012-05-26T09:28:32"/>
    <n v="50000"/>
    <n v="50000"/>
    <x v="0"/>
    <x v="302"/>
    <s v="Product manager"/>
    <x v="0"/>
    <s v="India"/>
    <x v="7"/>
    <x v="3"/>
    <x v="0"/>
    <x v="2"/>
    <x v="2"/>
    <x v="2"/>
    <x v="0"/>
  </r>
  <r>
    <s v="ID0690"/>
    <d v="2012-05-26T13:19:42"/>
    <n v="50000"/>
    <n v="50000"/>
    <x v="0"/>
    <x v="302"/>
    <s v="AREA SALES MANAGER"/>
    <x v="0"/>
    <s v="India"/>
    <x v="7"/>
    <x v="3"/>
    <x v="2"/>
    <x v="3"/>
    <x v="3"/>
    <x v="2"/>
    <x v="0"/>
  </r>
  <r>
    <s v="ID1070"/>
    <d v="2012-05-28T14:53:02"/>
    <n v="50000"/>
    <n v="50000"/>
    <x v="0"/>
    <x v="302"/>
    <s v="Managing Partner"/>
    <x v="2"/>
    <s v="India"/>
    <x v="7"/>
    <x v="3"/>
    <x v="0"/>
    <x v="34"/>
    <x v="1"/>
    <x v="2"/>
    <x v="0"/>
  </r>
  <r>
    <s v="ID1088"/>
    <d v="2012-05-28T15:48:23"/>
    <s v="50000 US $ per year"/>
    <n v="50000"/>
    <x v="0"/>
    <x v="302"/>
    <s v="Sr. Manager MIS"/>
    <x v="0"/>
    <s v="India"/>
    <x v="7"/>
    <x v="3"/>
    <x v="2"/>
    <x v="1"/>
    <x v="1"/>
    <x v="2"/>
    <x v="0"/>
  </r>
  <r>
    <s v="ID1624"/>
    <d v="2012-06-02T17:34:20"/>
    <s v="50000USD"/>
    <n v="50000"/>
    <x v="0"/>
    <x v="302"/>
    <s v="Associate Vice President"/>
    <x v="2"/>
    <s v="India"/>
    <x v="7"/>
    <x v="3"/>
    <x v="0"/>
    <x v="9"/>
    <x v="0"/>
    <x v="2"/>
    <x v="0"/>
  </r>
  <r>
    <s v="ID1493"/>
    <d v="2012-05-30T20:47:55"/>
    <s v="50000 US$"/>
    <n v="50000"/>
    <x v="0"/>
    <x v="302"/>
    <s v="Sr. Financial Analyst"/>
    <x v="5"/>
    <s v="Kuwait"/>
    <x v="47"/>
    <x v="3"/>
    <x v="3"/>
    <x v="28"/>
    <x v="2"/>
    <x v="2"/>
    <x v="0"/>
  </r>
  <r>
    <s v="ID0150"/>
    <d v="2012-05-26T00:44:23"/>
    <n v="50000"/>
    <n v="50000"/>
    <x v="0"/>
    <x v="302"/>
    <s v="Business Operations Reporting Analyst"/>
    <x v="5"/>
    <s v="Mexico"/>
    <x v="22"/>
    <x v="0"/>
    <x v="1"/>
    <x v="0"/>
    <x v="0"/>
    <x v="2"/>
    <x v="0"/>
  </r>
  <r>
    <s v="ID1185"/>
    <d v="2012-05-28T22:55:40"/>
    <s v="S$50000"/>
    <n v="50000"/>
    <x v="0"/>
    <x v="302"/>
    <s v="Engineer"/>
    <x v="6"/>
    <s v="Singapore"/>
    <x v="17"/>
    <x v="3"/>
    <x v="2"/>
    <x v="8"/>
    <x v="1"/>
    <x v="2"/>
    <x v="0"/>
  </r>
  <r>
    <s v="ID0069"/>
    <d v="2012-05-25T07:38:22"/>
    <n v="50000"/>
    <n v="50000"/>
    <x v="0"/>
    <x v="302"/>
    <s v="Financial Analyst II"/>
    <x v="5"/>
    <s v="USA"/>
    <x v="0"/>
    <x v="0"/>
    <x v="1"/>
    <x v="0"/>
    <x v="0"/>
    <x v="2"/>
    <x v="0"/>
  </r>
  <r>
    <s v="ID0080"/>
    <d v="2012-05-25T23:31:16"/>
    <n v="50000"/>
    <n v="50000"/>
    <x v="0"/>
    <x v="302"/>
    <s v="Exceler"/>
    <x v="0"/>
    <s v="USA"/>
    <x v="0"/>
    <x v="0"/>
    <x v="2"/>
    <x v="0"/>
    <x v="0"/>
    <x v="2"/>
    <x v="0"/>
  </r>
  <r>
    <s v="ID0112"/>
    <d v="2012-05-26T00:41:22"/>
    <n v="50000"/>
    <n v="50000"/>
    <x v="0"/>
    <x v="302"/>
    <s v="Transportation Specialist"/>
    <x v="1"/>
    <s v="USA"/>
    <x v="0"/>
    <x v="0"/>
    <x v="3"/>
    <x v="0"/>
    <x v="0"/>
    <x v="2"/>
    <x v="0"/>
  </r>
  <r>
    <s v="ID0123"/>
    <d v="2012-05-26T00:41:56"/>
    <n v="50000"/>
    <n v="50000"/>
    <x v="0"/>
    <x v="302"/>
    <s v="Information Systems Specialist"/>
    <x v="1"/>
    <s v="USA"/>
    <x v="0"/>
    <x v="0"/>
    <x v="3"/>
    <x v="0"/>
    <x v="0"/>
    <x v="2"/>
    <x v="0"/>
  </r>
  <r>
    <s v="ID0210"/>
    <d v="2012-05-26T00:54:27"/>
    <n v="50000"/>
    <n v="50000"/>
    <x v="0"/>
    <x v="302"/>
    <s v="Buyer"/>
    <x v="0"/>
    <s v="USA"/>
    <x v="0"/>
    <x v="0"/>
    <x v="3"/>
    <x v="0"/>
    <x v="0"/>
    <x v="2"/>
    <x v="0"/>
  </r>
  <r>
    <s v="ID0227"/>
    <d v="2012-05-26T00:58:06"/>
    <n v="50000"/>
    <n v="50000"/>
    <x v="0"/>
    <x v="302"/>
    <s v="Project Manager"/>
    <x v="0"/>
    <s v="USA"/>
    <x v="0"/>
    <x v="0"/>
    <x v="3"/>
    <x v="0"/>
    <x v="0"/>
    <x v="2"/>
    <x v="0"/>
  </r>
  <r>
    <s v="ID0242"/>
    <d v="2012-05-26T01:02:47"/>
    <n v="50000"/>
    <n v="50000"/>
    <x v="0"/>
    <x v="302"/>
    <s v="data analyst"/>
    <x v="5"/>
    <s v="USA"/>
    <x v="0"/>
    <x v="0"/>
    <x v="1"/>
    <x v="0"/>
    <x v="0"/>
    <x v="2"/>
    <x v="0"/>
  </r>
  <r>
    <s v="ID0295"/>
    <d v="2012-05-26T01:19:09"/>
    <n v="50000"/>
    <n v="50000"/>
    <x v="0"/>
    <x v="302"/>
    <s v="Mathematical Data Analyist"/>
    <x v="5"/>
    <s v="USA"/>
    <x v="0"/>
    <x v="0"/>
    <x v="1"/>
    <x v="0"/>
    <x v="0"/>
    <x v="2"/>
    <x v="0"/>
  </r>
  <r>
    <s v="ID0334"/>
    <d v="2012-05-26T01:32:26"/>
    <n v="50000"/>
    <n v="50000"/>
    <x v="0"/>
    <x v="302"/>
    <s v="Supply Chain Analyst"/>
    <x v="5"/>
    <s v="USA"/>
    <x v="0"/>
    <x v="0"/>
    <x v="1"/>
    <x v="0"/>
    <x v="0"/>
    <x v="2"/>
    <x v="0"/>
  </r>
  <r>
    <s v="ID0392"/>
    <d v="2012-05-26T02:01:07"/>
    <n v="50000"/>
    <n v="50000"/>
    <x v="0"/>
    <x v="302"/>
    <s v="IR Manager"/>
    <x v="0"/>
    <s v="USA"/>
    <x v="0"/>
    <x v="0"/>
    <x v="2"/>
    <x v="0"/>
    <x v="0"/>
    <x v="2"/>
    <x v="0"/>
  </r>
  <r>
    <s v="ID0451"/>
    <d v="2012-05-26T02:55:27"/>
    <n v="50000"/>
    <n v="50000"/>
    <x v="0"/>
    <x v="302"/>
    <s v="Wine Analyst"/>
    <x v="5"/>
    <s v="USA"/>
    <x v="0"/>
    <x v="0"/>
    <x v="3"/>
    <x v="0"/>
    <x v="0"/>
    <x v="2"/>
    <x v="0"/>
  </r>
  <r>
    <s v="ID0471"/>
    <d v="2012-05-26T03:15:01"/>
    <n v="50000"/>
    <n v="50000"/>
    <x v="0"/>
    <x v="302"/>
    <s v="Researcher &amp; Data Analyst"/>
    <x v="5"/>
    <s v="USA"/>
    <x v="0"/>
    <x v="0"/>
    <x v="3"/>
    <x v="0"/>
    <x v="0"/>
    <x v="2"/>
    <x v="0"/>
  </r>
  <r>
    <s v="ID0487"/>
    <d v="2012-05-26T03:31:34"/>
    <n v="50000"/>
    <n v="50000"/>
    <x v="0"/>
    <x v="302"/>
    <s v="Workforce Analyst"/>
    <x v="5"/>
    <s v="USA"/>
    <x v="0"/>
    <x v="0"/>
    <x v="3"/>
    <x v="0"/>
    <x v="0"/>
    <x v="2"/>
    <x v="0"/>
  </r>
  <r>
    <s v="ID0537"/>
    <d v="2012-05-26T05:20:43"/>
    <n v="50000"/>
    <n v="50000"/>
    <x v="0"/>
    <x v="302"/>
    <s v="Research Assistant"/>
    <x v="5"/>
    <s v="USA"/>
    <x v="0"/>
    <x v="0"/>
    <x v="2"/>
    <x v="0"/>
    <x v="0"/>
    <x v="2"/>
    <x v="0"/>
  </r>
  <r>
    <s v="ID0550"/>
    <d v="2012-05-26T05:35:00"/>
    <n v="50000"/>
    <n v="50000"/>
    <x v="0"/>
    <x v="302"/>
    <s v="Quality Compliance Manager"/>
    <x v="0"/>
    <s v="USA"/>
    <x v="0"/>
    <x v="0"/>
    <x v="3"/>
    <x v="0"/>
    <x v="0"/>
    <x v="2"/>
    <x v="0"/>
  </r>
  <r>
    <s v="ID0583"/>
    <d v="2012-05-26T07:37:53"/>
    <n v="50000"/>
    <n v="50000"/>
    <x v="0"/>
    <x v="302"/>
    <s v="IT Specialist"/>
    <x v="1"/>
    <s v="USA"/>
    <x v="0"/>
    <x v="0"/>
    <x v="2"/>
    <x v="2"/>
    <x v="2"/>
    <x v="2"/>
    <x v="0"/>
  </r>
  <r>
    <s v="ID0624"/>
    <d v="2012-05-26T11:03:06"/>
    <n v="50000"/>
    <n v="50000"/>
    <x v="0"/>
    <x v="302"/>
    <s v="Project coordinator"/>
    <x v="0"/>
    <s v="USA"/>
    <x v="0"/>
    <x v="0"/>
    <x v="3"/>
    <x v="3"/>
    <x v="3"/>
    <x v="2"/>
    <x v="0"/>
  </r>
  <r>
    <s v="ID0869"/>
    <d v="2012-05-27T06:37:15"/>
    <n v="50000"/>
    <n v="50000"/>
    <x v="0"/>
    <x v="302"/>
    <s v="Boss"/>
    <x v="2"/>
    <s v="USA"/>
    <x v="0"/>
    <x v="0"/>
    <x v="1"/>
    <x v="5"/>
    <x v="2"/>
    <x v="2"/>
    <x v="0"/>
  </r>
  <r>
    <s v="ID1282"/>
    <d v="2012-05-29T10:51:31"/>
    <n v="50000"/>
    <n v="50000"/>
    <x v="0"/>
    <x v="302"/>
    <s v="Data Analyst"/>
    <x v="5"/>
    <s v="USA"/>
    <x v="0"/>
    <x v="0"/>
    <x v="3"/>
    <x v="18"/>
    <x v="4"/>
    <x v="2"/>
    <x v="0"/>
  </r>
  <r>
    <s v="ID1378"/>
    <d v="2012-05-29T21:17:26"/>
    <n v="50000"/>
    <n v="50000"/>
    <x v="0"/>
    <x v="302"/>
    <s v="Engineering Intern"/>
    <x v="6"/>
    <s v="USA"/>
    <x v="0"/>
    <x v="0"/>
    <x v="3"/>
    <x v="35"/>
    <x v="4"/>
    <x v="2"/>
    <x v="0"/>
  </r>
  <r>
    <s v="ID1416"/>
    <d v="2012-05-30T00:22:28"/>
    <n v="50000"/>
    <n v="50000"/>
    <x v="0"/>
    <x v="302"/>
    <s v="Accounting Supervisor"/>
    <x v="8"/>
    <s v="USA"/>
    <x v="0"/>
    <x v="0"/>
    <x v="3"/>
    <x v="5"/>
    <x v="2"/>
    <x v="2"/>
    <x v="0"/>
  </r>
  <r>
    <s v="ID1425"/>
    <d v="2012-05-30T01:25:17"/>
    <n v="50000"/>
    <n v="50000"/>
    <x v="0"/>
    <x v="302"/>
    <s v="Digital Analyst"/>
    <x v="5"/>
    <s v="USA"/>
    <x v="0"/>
    <x v="0"/>
    <x v="3"/>
    <x v="17"/>
    <x v="0"/>
    <x v="2"/>
    <x v="0"/>
  </r>
  <r>
    <s v="ID1581"/>
    <d v="2012-06-01T06:17:19"/>
    <n v="50000"/>
    <n v="50000"/>
    <x v="0"/>
    <x v="302"/>
    <s v="Staff Accountant"/>
    <x v="8"/>
    <s v="USA"/>
    <x v="0"/>
    <x v="0"/>
    <x v="3"/>
    <x v="5"/>
    <x v="2"/>
    <x v="2"/>
    <x v="0"/>
  </r>
  <r>
    <s v="ID1603"/>
    <d v="2012-06-01T20:37:53"/>
    <n v="50000"/>
    <n v="50000"/>
    <x v="0"/>
    <x v="302"/>
    <s v="Sales Operations Analyst"/>
    <x v="5"/>
    <s v="USA"/>
    <x v="0"/>
    <x v="0"/>
    <x v="1"/>
    <x v="19"/>
    <x v="4"/>
    <x v="2"/>
    <x v="0"/>
  </r>
  <r>
    <s v="ID1605"/>
    <d v="2012-06-01T20:53:08"/>
    <n v="50000"/>
    <n v="50000"/>
    <x v="0"/>
    <x v="302"/>
    <s v="Catalog Circulation Analyst"/>
    <x v="5"/>
    <s v="USA"/>
    <x v="0"/>
    <x v="0"/>
    <x v="1"/>
    <x v="13"/>
    <x v="2"/>
    <x v="2"/>
    <x v="0"/>
  </r>
  <r>
    <s v="ID1847"/>
    <d v="2012-06-15T00:35:45"/>
    <n v="50000"/>
    <n v="50000"/>
    <x v="0"/>
    <x v="302"/>
    <s v="Digital Media Analyst"/>
    <x v="5"/>
    <s v="USA"/>
    <x v="0"/>
    <x v="0"/>
    <x v="1"/>
    <x v="5"/>
    <x v="2"/>
    <x v="2"/>
    <x v="0"/>
  </r>
  <r>
    <s v="ID1920"/>
    <d v="2012-06-20T03:52:40"/>
    <n v="50000"/>
    <n v="50000"/>
    <x v="0"/>
    <x v="302"/>
    <s v="Operations Analyst "/>
    <x v="5"/>
    <s v="USA"/>
    <x v="0"/>
    <x v="0"/>
    <x v="1"/>
    <x v="36"/>
    <x v="4"/>
    <x v="2"/>
    <x v="0"/>
  </r>
  <r>
    <s v="ID1307"/>
    <d v="2012-05-29T14:10:28"/>
    <s v="AUS 49,000"/>
    <n v="49000"/>
    <x v="4"/>
    <x v="303"/>
    <s v="Document Control"/>
    <x v="7"/>
    <s v="Australia"/>
    <x v="6"/>
    <x v="2"/>
    <x v="3"/>
    <x v="1"/>
    <x v="1"/>
    <x v="3"/>
    <x v="0"/>
  </r>
  <r>
    <s v="ID1346"/>
    <d v="2012-05-29T17:48:04"/>
    <n v="49500"/>
    <n v="49500"/>
    <x v="0"/>
    <x v="304"/>
    <s v="Financial Analyst II"/>
    <x v="5"/>
    <s v="USA"/>
    <x v="0"/>
    <x v="0"/>
    <x v="3"/>
    <x v="37"/>
    <x v="4"/>
    <x v="3"/>
    <x v="0"/>
  </r>
  <r>
    <s v="ID1703"/>
    <d v="2012-06-06T01:26:56"/>
    <s v="38920EUR"/>
    <n v="38920"/>
    <x v="2"/>
    <x v="305"/>
    <s v="functional analyst"/>
    <x v="5"/>
    <s v="Belgium"/>
    <x v="48"/>
    <x v="1"/>
    <x v="3"/>
    <x v="31"/>
    <x v="4"/>
    <x v="3"/>
    <x v="0"/>
  </r>
  <r>
    <s v="ID1228"/>
    <d v="2012-05-29T01:45:13"/>
    <n v="4100"/>
    <n v="49200"/>
    <x v="0"/>
    <x v="306"/>
    <s v="Chief Accountant"/>
    <x v="8"/>
    <s v="QATAR"/>
    <x v="42"/>
    <x v="3"/>
    <x v="2"/>
    <x v="8"/>
    <x v="1"/>
    <x v="3"/>
    <x v="1"/>
  </r>
  <r>
    <s v="ID0138"/>
    <d v="2012-05-26T00:43:25"/>
    <n v="50000"/>
    <n v="50000"/>
    <x v="3"/>
    <x v="307"/>
    <s v="Inventory manger"/>
    <x v="0"/>
    <s v="Canada"/>
    <x v="3"/>
    <x v="0"/>
    <x v="3"/>
    <x v="0"/>
    <x v="0"/>
    <x v="3"/>
    <x v="1"/>
  </r>
  <r>
    <s v="ID1531"/>
    <d v="2012-05-31T09:45:09"/>
    <n v="50000"/>
    <n v="50000"/>
    <x v="3"/>
    <x v="307"/>
    <s v="Business Analyst"/>
    <x v="5"/>
    <s v="Canada"/>
    <x v="3"/>
    <x v="0"/>
    <x v="3"/>
    <x v="18"/>
    <x v="4"/>
    <x v="3"/>
    <x v="1"/>
  </r>
  <r>
    <s v="ID1644"/>
    <d v="2012-06-03T13:30:47"/>
    <n v="50000"/>
    <n v="50000"/>
    <x v="3"/>
    <x v="307"/>
    <s v="Application Developer"/>
    <x v="5"/>
    <s v="Canada"/>
    <x v="3"/>
    <x v="0"/>
    <x v="3"/>
    <x v="12"/>
    <x v="0"/>
    <x v="3"/>
    <x v="1"/>
  </r>
  <r>
    <s v="ID1784"/>
    <d v="2012-06-10T21:52:30"/>
    <s v="Â£31185"/>
    <n v="31185"/>
    <x v="1"/>
    <x v="308"/>
    <s v="Data Team Leader"/>
    <x v="0"/>
    <s v="UK"/>
    <x v="1"/>
    <x v="1"/>
    <x v="3"/>
    <x v="17"/>
    <x v="0"/>
    <x v="3"/>
    <x v="1"/>
  </r>
  <r>
    <s v="ID0014"/>
    <d v="2012-05-25T03:50:58"/>
    <n v="49000"/>
    <n v="49000"/>
    <x v="0"/>
    <x v="309"/>
    <s v="business analyst"/>
    <x v="5"/>
    <s v="USA"/>
    <x v="0"/>
    <x v="0"/>
    <x v="1"/>
    <x v="0"/>
    <x v="0"/>
    <x v="3"/>
    <x v="1"/>
  </r>
  <r>
    <s v="ID1406"/>
    <d v="2012-05-29T23:08:45"/>
    <n v="49000"/>
    <n v="49000"/>
    <x v="0"/>
    <x v="309"/>
    <s v="Research Analyst"/>
    <x v="5"/>
    <s v="USA"/>
    <x v="0"/>
    <x v="0"/>
    <x v="3"/>
    <x v="2"/>
    <x v="2"/>
    <x v="3"/>
    <x v="1"/>
  </r>
  <r>
    <s v="ID1422"/>
    <d v="2012-05-30T01:12:04"/>
    <n v="49000"/>
    <n v="49000"/>
    <x v="0"/>
    <x v="309"/>
    <s v="Clinical Data Specialist"/>
    <x v="1"/>
    <s v="USA"/>
    <x v="0"/>
    <x v="0"/>
    <x v="3"/>
    <x v="12"/>
    <x v="0"/>
    <x v="3"/>
    <x v="1"/>
  </r>
  <r>
    <s v="ID1672"/>
    <d v="2012-06-04T23:41:47"/>
    <n v="49000"/>
    <n v="49000"/>
    <x v="0"/>
    <x v="309"/>
    <s v="Marketing Data Analyst"/>
    <x v="5"/>
    <s v="USA"/>
    <x v="0"/>
    <x v="0"/>
    <x v="2"/>
    <x v="18"/>
    <x v="4"/>
    <x v="3"/>
    <x v="1"/>
  </r>
  <r>
    <s v="ID1274"/>
    <d v="2012-05-29T09:52:02"/>
    <s v="48000 $AUD"/>
    <n v="48000"/>
    <x v="4"/>
    <x v="310"/>
    <s v="Research Assistant"/>
    <x v="5"/>
    <s v="Australia"/>
    <x v="6"/>
    <x v="2"/>
    <x v="0"/>
    <x v="19"/>
    <x v="4"/>
    <x v="3"/>
    <x v="1"/>
  </r>
  <r>
    <s v="ID0291"/>
    <d v="2012-05-26T01:18:35"/>
    <s v="Â£31000"/>
    <n v="31000"/>
    <x v="1"/>
    <x v="311"/>
    <s v="Telecoms Engineer"/>
    <x v="6"/>
    <s v="UK"/>
    <x v="1"/>
    <x v="1"/>
    <x v="2"/>
    <x v="0"/>
    <x v="0"/>
    <x v="3"/>
    <x v="1"/>
  </r>
  <r>
    <s v="ID0801"/>
    <d v="2012-05-26T21:10:20"/>
    <n v="48500"/>
    <n v="48500"/>
    <x v="0"/>
    <x v="312"/>
    <s v="Loss Prevention Finance Coordinator"/>
    <x v="0"/>
    <s v="USA"/>
    <x v="0"/>
    <x v="0"/>
    <x v="2"/>
    <x v="2"/>
    <x v="2"/>
    <x v="3"/>
    <x v="1"/>
  </r>
  <r>
    <s v="ID1681"/>
    <d v="2012-06-05T05:03:20"/>
    <n v="48500"/>
    <n v="48500"/>
    <x v="0"/>
    <x v="312"/>
    <s v="Business Systems Analyst I"/>
    <x v="5"/>
    <s v="USA"/>
    <x v="0"/>
    <x v="0"/>
    <x v="3"/>
    <x v="7"/>
    <x v="0"/>
    <x v="3"/>
    <x v="1"/>
  </r>
  <r>
    <s v="ID0066"/>
    <d v="2012-05-25T07:21:18"/>
    <s v="â‚¬ 38000"/>
    <n v="38000"/>
    <x v="2"/>
    <x v="313"/>
    <s v="busines analist"/>
    <x v="5"/>
    <s v="The Netherlands"/>
    <x v="2"/>
    <x v="1"/>
    <x v="0"/>
    <x v="0"/>
    <x v="0"/>
    <x v="3"/>
    <x v="1"/>
  </r>
  <r>
    <s v="ID1541"/>
    <d v="2012-05-31T16:16:11"/>
    <s v="Â£30500"/>
    <n v="30500"/>
    <x v="1"/>
    <x v="314"/>
    <s v="Construction Estimator"/>
    <x v="4"/>
    <s v="UK"/>
    <x v="1"/>
    <x v="1"/>
    <x v="3"/>
    <x v="14"/>
    <x v="2"/>
    <x v="3"/>
    <x v="1"/>
  </r>
  <r>
    <s v="ID0960"/>
    <d v="2012-05-28T04:40:41"/>
    <s v="48000 $"/>
    <n v="48000"/>
    <x v="0"/>
    <x v="315"/>
    <s v="Merchandise planner"/>
    <x v="0"/>
    <s v="France"/>
    <x v="36"/>
    <x v="1"/>
    <x v="3"/>
    <x v="12"/>
    <x v="0"/>
    <x v="3"/>
    <x v="1"/>
  </r>
  <r>
    <s v="ID0004"/>
    <d v="2012-05-25T03:23:42"/>
    <n v="48000"/>
    <n v="48000"/>
    <x v="0"/>
    <x v="315"/>
    <s v="Quality Control"/>
    <x v="7"/>
    <s v="Pakistan"/>
    <x v="49"/>
    <x v="3"/>
    <x v="2"/>
    <x v="0"/>
    <x v="0"/>
    <x v="3"/>
    <x v="1"/>
  </r>
  <r>
    <s v="ID1186"/>
    <d v="2012-05-28T22:58:25"/>
    <n v="48000"/>
    <n v="48000"/>
    <x v="0"/>
    <x v="315"/>
    <s v="Cost Controlling Executive"/>
    <x v="7"/>
    <s v="Qatar"/>
    <x v="42"/>
    <x v="3"/>
    <x v="2"/>
    <x v="2"/>
    <x v="2"/>
    <x v="3"/>
    <x v="1"/>
  </r>
  <r>
    <s v="ID0774"/>
    <d v="2012-05-26T17:51:27"/>
    <n v="48000"/>
    <n v="48000"/>
    <x v="0"/>
    <x v="315"/>
    <s v="Consultant"/>
    <x v="4"/>
    <s v="Singapore"/>
    <x v="17"/>
    <x v="3"/>
    <x v="1"/>
    <x v="18"/>
    <x v="4"/>
    <x v="3"/>
    <x v="1"/>
  </r>
  <r>
    <s v="ID0115"/>
    <d v="2012-05-26T00:41:30"/>
    <n v="4000"/>
    <n v="48000"/>
    <x v="0"/>
    <x v="315"/>
    <s v="Asst.Manager Finance"/>
    <x v="0"/>
    <s v="UAE"/>
    <x v="25"/>
    <x v="3"/>
    <x v="2"/>
    <x v="0"/>
    <x v="0"/>
    <x v="3"/>
    <x v="1"/>
  </r>
  <r>
    <s v="ID0383"/>
    <d v="2012-05-26T01:59:40"/>
    <n v="48000"/>
    <n v="48000"/>
    <x v="0"/>
    <x v="315"/>
    <s v="Quality Analyst"/>
    <x v="5"/>
    <s v="USA"/>
    <x v="0"/>
    <x v="0"/>
    <x v="0"/>
    <x v="0"/>
    <x v="0"/>
    <x v="3"/>
    <x v="1"/>
  </r>
  <r>
    <s v="ID0808"/>
    <d v="2012-05-26T21:43:54"/>
    <n v="48000"/>
    <n v="48000"/>
    <x v="0"/>
    <x v="315"/>
    <s v="Operations Support Coordinator"/>
    <x v="0"/>
    <s v="USA"/>
    <x v="0"/>
    <x v="0"/>
    <x v="2"/>
    <x v="22"/>
    <x v="3"/>
    <x v="3"/>
    <x v="1"/>
  </r>
  <r>
    <s v="ID1857"/>
    <d v="2012-06-15T09:00:08"/>
    <n v="48000"/>
    <n v="48000"/>
    <x v="0"/>
    <x v="315"/>
    <s v="Accountant"/>
    <x v="8"/>
    <s v="USA"/>
    <x v="0"/>
    <x v="0"/>
    <x v="3"/>
    <x v="24"/>
    <x v="4"/>
    <x v="3"/>
    <x v="1"/>
  </r>
  <r>
    <s v="ID1858"/>
    <d v="2012-06-15T09:01:23"/>
    <n v="48000"/>
    <n v="48000"/>
    <x v="0"/>
    <x v="315"/>
    <s v="Accountant"/>
    <x v="8"/>
    <s v="USA"/>
    <x v="0"/>
    <x v="0"/>
    <x v="3"/>
    <x v="24"/>
    <x v="4"/>
    <x v="3"/>
    <x v="1"/>
  </r>
  <r>
    <s v="ID1900"/>
    <d v="2012-06-19T06:50:47"/>
    <n v="48000"/>
    <n v="48000"/>
    <x v="0"/>
    <x v="315"/>
    <s v="Inventory Analyst"/>
    <x v="5"/>
    <s v="USA"/>
    <x v="0"/>
    <x v="0"/>
    <x v="3"/>
    <x v="13"/>
    <x v="2"/>
    <x v="3"/>
    <x v="1"/>
  </r>
  <r>
    <s v="ID1911"/>
    <d v="2012-06-19T21:32:36"/>
    <n v="48000"/>
    <n v="48000"/>
    <x v="0"/>
    <x v="315"/>
    <s v="Marketing Analyst Co-op"/>
    <x v="5"/>
    <s v="USA"/>
    <x v="0"/>
    <x v="0"/>
    <x v="3"/>
    <x v="24"/>
    <x v="4"/>
    <x v="3"/>
    <x v="1"/>
  </r>
  <r>
    <s v="ID0251"/>
    <d v="2012-05-26T01:04:50"/>
    <n v="47700"/>
    <n v="47700"/>
    <x v="0"/>
    <x v="316"/>
    <s v="Customer Operations Analyst"/>
    <x v="5"/>
    <s v="USA"/>
    <x v="0"/>
    <x v="0"/>
    <x v="3"/>
    <x v="0"/>
    <x v="0"/>
    <x v="3"/>
    <x v="1"/>
  </r>
  <r>
    <s v="ID0369"/>
    <d v="2012-05-26T01:50:28"/>
    <n v="47500"/>
    <n v="47500"/>
    <x v="0"/>
    <x v="317"/>
    <s v="Supervisor, Contracts, Rebates, Chargebacks and Returns"/>
    <x v="0"/>
    <s v="USA"/>
    <x v="0"/>
    <x v="0"/>
    <x v="1"/>
    <x v="0"/>
    <x v="0"/>
    <x v="3"/>
    <x v="1"/>
  </r>
  <r>
    <s v="ID0082"/>
    <d v="2012-05-25T23:49:27"/>
    <s v="Â£30000"/>
    <n v="30000"/>
    <x v="1"/>
    <x v="318"/>
    <s v="Database Manager"/>
    <x v="0"/>
    <s v="UK"/>
    <x v="1"/>
    <x v="1"/>
    <x v="3"/>
    <x v="0"/>
    <x v="0"/>
    <x v="3"/>
    <x v="1"/>
  </r>
  <r>
    <s v="ID0207"/>
    <d v="2012-05-26T00:54:12"/>
    <s v="Â£30000"/>
    <n v="30000"/>
    <x v="1"/>
    <x v="318"/>
    <s v="Business Intelligence Analyst"/>
    <x v="5"/>
    <s v="UK"/>
    <x v="1"/>
    <x v="1"/>
    <x v="2"/>
    <x v="0"/>
    <x v="0"/>
    <x v="3"/>
    <x v="1"/>
  </r>
  <r>
    <s v="ID1079"/>
    <d v="2012-05-28T15:29:53"/>
    <s v="Â£30000"/>
    <n v="30000"/>
    <x v="1"/>
    <x v="318"/>
    <s v="Data Analyst"/>
    <x v="5"/>
    <s v="UK"/>
    <x v="1"/>
    <x v="1"/>
    <x v="1"/>
    <x v="5"/>
    <x v="2"/>
    <x v="3"/>
    <x v="1"/>
  </r>
  <r>
    <s v="ID1097"/>
    <d v="2012-05-28T16:07:51"/>
    <s v="Â£30000"/>
    <n v="30000"/>
    <x v="1"/>
    <x v="318"/>
    <s v="Information Analyst"/>
    <x v="5"/>
    <s v="UK"/>
    <x v="1"/>
    <x v="1"/>
    <x v="3"/>
    <x v="25"/>
    <x v="4"/>
    <x v="3"/>
    <x v="1"/>
  </r>
  <r>
    <s v="ID1101"/>
    <d v="2012-05-28T16:19:41"/>
    <s v="Â£30000"/>
    <n v="30000"/>
    <x v="1"/>
    <x v="318"/>
    <s v="MDM Executive (Business Analyst)"/>
    <x v="5"/>
    <s v="UK"/>
    <x v="1"/>
    <x v="1"/>
    <x v="1"/>
    <x v="2"/>
    <x v="2"/>
    <x v="3"/>
    <x v="1"/>
  </r>
  <r>
    <s v="ID1149"/>
    <d v="2012-05-28T19:53:14"/>
    <s v="Â£30000"/>
    <n v="30000"/>
    <x v="1"/>
    <x v="318"/>
    <s v="Reporting Accountant"/>
    <x v="8"/>
    <s v="UK"/>
    <x v="1"/>
    <x v="1"/>
    <x v="2"/>
    <x v="12"/>
    <x v="0"/>
    <x v="3"/>
    <x v="1"/>
  </r>
  <r>
    <s v="ID1243"/>
    <d v="2012-05-29T04:11:58"/>
    <s v="Â£30000"/>
    <n v="30000"/>
    <x v="1"/>
    <x v="318"/>
    <s v="Infection Prevention Surveillance Specialist"/>
    <x v="1"/>
    <s v="UK"/>
    <x v="1"/>
    <x v="1"/>
    <x v="3"/>
    <x v="14"/>
    <x v="2"/>
    <x v="3"/>
    <x v="1"/>
  </r>
  <r>
    <s v="ID1349"/>
    <d v="2012-05-29T18:14:48"/>
    <s v="Â£30000"/>
    <n v="30000"/>
    <x v="1"/>
    <x v="318"/>
    <s v="Market Analyst"/>
    <x v="5"/>
    <s v="UK"/>
    <x v="1"/>
    <x v="1"/>
    <x v="1"/>
    <x v="7"/>
    <x v="0"/>
    <x v="3"/>
    <x v="1"/>
  </r>
  <r>
    <s v="ID1550"/>
    <d v="2012-05-31T19:51:29"/>
    <s v="Â£30000"/>
    <n v="30000"/>
    <x v="1"/>
    <x v="318"/>
    <s v="Cost Analyst"/>
    <x v="5"/>
    <s v="UK"/>
    <x v="1"/>
    <x v="1"/>
    <x v="3"/>
    <x v="17"/>
    <x v="0"/>
    <x v="3"/>
    <x v="1"/>
  </r>
  <r>
    <s v="ID1100"/>
    <d v="2012-05-28T16:19:21"/>
    <n v="37000"/>
    <n v="37000"/>
    <x v="2"/>
    <x v="319"/>
    <s v="Project Control Analyst"/>
    <x v="5"/>
    <s v="Spain"/>
    <x v="15"/>
    <x v="1"/>
    <x v="3"/>
    <x v="26"/>
    <x v="2"/>
    <x v="3"/>
    <x v="1"/>
  </r>
  <r>
    <s v="ID0326"/>
    <d v="2012-05-26T01:30:12"/>
    <n v="47000"/>
    <n v="47000"/>
    <x v="0"/>
    <x v="320"/>
    <s v="Sourcing Specialist"/>
    <x v="1"/>
    <s v="USA"/>
    <x v="0"/>
    <x v="0"/>
    <x v="3"/>
    <x v="0"/>
    <x v="0"/>
    <x v="3"/>
    <x v="1"/>
  </r>
  <r>
    <s v="ID0388"/>
    <d v="2012-05-26T02:00:14"/>
    <n v="47000"/>
    <n v="47000"/>
    <x v="0"/>
    <x v="320"/>
    <s v="Trainer "/>
    <x v="0"/>
    <s v="USA"/>
    <x v="0"/>
    <x v="0"/>
    <x v="2"/>
    <x v="0"/>
    <x v="0"/>
    <x v="3"/>
    <x v="1"/>
  </r>
  <r>
    <s v="ID0400"/>
    <d v="2012-05-26T02:05:49"/>
    <n v="47000"/>
    <n v="47000"/>
    <x v="0"/>
    <x v="320"/>
    <s v="Sr Management Analytst 2"/>
    <x v="0"/>
    <s v="USA"/>
    <x v="0"/>
    <x v="0"/>
    <x v="3"/>
    <x v="0"/>
    <x v="0"/>
    <x v="3"/>
    <x v="1"/>
  </r>
  <r>
    <s v="ID0173"/>
    <d v="2012-05-26T00:48:48"/>
    <n v="46584"/>
    <n v="46584"/>
    <x v="0"/>
    <x v="321"/>
    <s v="Budget Analyst"/>
    <x v="5"/>
    <s v="USA"/>
    <x v="0"/>
    <x v="0"/>
    <x v="3"/>
    <x v="0"/>
    <x v="0"/>
    <x v="3"/>
    <x v="1"/>
  </r>
  <r>
    <s v="ID1931"/>
    <d v="2012-06-21T04:44:20"/>
    <n v="46359"/>
    <n v="46359"/>
    <x v="0"/>
    <x v="322"/>
    <s v="Data Analyst"/>
    <x v="5"/>
    <s v="USA"/>
    <x v="0"/>
    <x v="0"/>
    <x v="1"/>
    <x v="12"/>
    <x v="0"/>
    <x v="3"/>
    <x v="1"/>
  </r>
  <r>
    <s v="ID1569"/>
    <d v="2012-06-01T01:29:02"/>
    <n v="46325"/>
    <n v="46325"/>
    <x v="0"/>
    <x v="323"/>
    <s v="Work Force Scheduler for Call Center"/>
    <x v="7"/>
    <s v="USA"/>
    <x v="0"/>
    <x v="0"/>
    <x v="3"/>
    <x v="24"/>
    <x v="4"/>
    <x v="3"/>
    <x v="1"/>
  </r>
  <r>
    <s v="ID1216"/>
    <d v="2012-05-29T00:30:42"/>
    <n v="2600000"/>
    <n v="2600000"/>
    <x v="5"/>
    <x v="324"/>
    <s v="Practice Manager"/>
    <x v="0"/>
    <s v="India"/>
    <x v="7"/>
    <x v="3"/>
    <x v="3"/>
    <x v="25"/>
    <x v="4"/>
    <x v="3"/>
    <x v="1"/>
  </r>
  <r>
    <s v="ID0281"/>
    <d v="2012-05-26T01:14:27"/>
    <n v="46000"/>
    <n v="46000"/>
    <x v="0"/>
    <x v="325"/>
    <s v="University Relations Intern"/>
    <x v="5"/>
    <s v="USA"/>
    <x v="0"/>
    <x v="0"/>
    <x v="1"/>
    <x v="0"/>
    <x v="0"/>
    <x v="3"/>
    <x v="1"/>
  </r>
  <r>
    <s v="ID0384"/>
    <d v="2012-05-26T01:59:45"/>
    <s v="46000 usd"/>
    <n v="46000"/>
    <x v="0"/>
    <x v="325"/>
    <s v="Financial analyst"/>
    <x v="5"/>
    <s v="USA"/>
    <x v="0"/>
    <x v="0"/>
    <x v="3"/>
    <x v="0"/>
    <x v="0"/>
    <x v="3"/>
    <x v="1"/>
  </r>
  <r>
    <s v="ID0540"/>
    <d v="2012-05-26T05:27:14"/>
    <n v="46000"/>
    <n v="46000"/>
    <x v="0"/>
    <x v="325"/>
    <s v="Research Analyst"/>
    <x v="5"/>
    <s v="USA"/>
    <x v="0"/>
    <x v="0"/>
    <x v="2"/>
    <x v="0"/>
    <x v="0"/>
    <x v="3"/>
    <x v="1"/>
  </r>
  <r>
    <s v="ID1891"/>
    <d v="2012-06-18T06:14:35"/>
    <n v="46000"/>
    <n v="46000"/>
    <x v="0"/>
    <x v="325"/>
    <s v="AML Analyst"/>
    <x v="5"/>
    <s v="USA"/>
    <x v="0"/>
    <x v="0"/>
    <x v="1"/>
    <x v="24"/>
    <x v="4"/>
    <x v="3"/>
    <x v="1"/>
  </r>
  <r>
    <s v="ID1921"/>
    <d v="2012-06-20T03:55:55"/>
    <n v="46000"/>
    <n v="46000"/>
    <x v="0"/>
    <x v="325"/>
    <s v="Poultry Analyst"/>
    <x v="5"/>
    <s v="USA"/>
    <x v="0"/>
    <x v="0"/>
    <x v="3"/>
    <x v="9"/>
    <x v="0"/>
    <x v="3"/>
    <x v="1"/>
  </r>
  <r>
    <s v="ID0395"/>
    <d v="2012-05-26T02:03:35"/>
    <n v="45880"/>
    <n v="45880"/>
    <x v="0"/>
    <x v="326"/>
    <s v="Campus Budget Officer"/>
    <x v="0"/>
    <s v="USA"/>
    <x v="0"/>
    <x v="0"/>
    <x v="1"/>
    <x v="0"/>
    <x v="0"/>
    <x v="3"/>
    <x v="1"/>
  </r>
  <r>
    <s v="ID1411"/>
    <d v="2012-05-29T23:31:03"/>
    <s v="36000 euros"/>
    <n v="36000"/>
    <x v="2"/>
    <x v="327"/>
    <s v="Data Analytics Consultant"/>
    <x v="5"/>
    <s v="Ireland"/>
    <x v="32"/>
    <x v="1"/>
    <x v="2"/>
    <x v="25"/>
    <x v="4"/>
    <x v="3"/>
    <x v="1"/>
  </r>
  <r>
    <s v="ID0325"/>
    <d v="2012-05-26T01:29:37"/>
    <s v="Â£29000"/>
    <n v="29000"/>
    <x v="1"/>
    <x v="328"/>
    <s v="ICT Technical Analyst"/>
    <x v="5"/>
    <s v="UK"/>
    <x v="1"/>
    <x v="1"/>
    <x v="3"/>
    <x v="0"/>
    <x v="0"/>
    <x v="3"/>
    <x v="1"/>
  </r>
  <r>
    <s v="ID0800"/>
    <d v="2012-05-26T21:07:14"/>
    <s v="Â£29000"/>
    <n v="29000"/>
    <x v="1"/>
    <x v="328"/>
    <s v="Reporting Assistant"/>
    <x v="3"/>
    <s v="UK"/>
    <x v="1"/>
    <x v="1"/>
    <x v="2"/>
    <x v="5"/>
    <x v="2"/>
    <x v="3"/>
    <x v="1"/>
  </r>
  <r>
    <s v="ID1141"/>
    <d v="2012-05-28T18:50:35"/>
    <n v="29000"/>
    <n v="29000"/>
    <x v="1"/>
    <x v="328"/>
    <s v="Financial Analyst"/>
    <x v="5"/>
    <s v="UK"/>
    <x v="1"/>
    <x v="1"/>
    <x v="3"/>
    <x v="14"/>
    <x v="2"/>
    <x v="3"/>
    <x v="1"/>
  </r>
  <r>
    <s v="ID1233"/>
    <d v="2012-05-29T02:19:27"/>
    <s v="Â£29000"/>
    <n v="29000"/>
    <x v="1"/>
    <x v="328"/>
    <s v="Financial Accountant"/>
    <x v="8"/>
    <s v="UK"/>
    <x v="1"/>
    <x v="1"/>
    <x v="2"/>
    <x v="9"/>
    <x v="0"/>
    <x v="3"/>
    <x v="1"/>
  </r>
  <r>
    <s v="ID0972"/>
    <d v="2012-05-28T06:52:05"/>
    <n v="45616"/>
    <n v="45616"/>
    <x v="0"/>
    <x v="329"/>
    <s v="Assistant Fleet Analyst"/>
    <x v="5"/>
    <s v="Australia"/>
    <x v="6"/>
    <x v="2"/>
    <x v="3"/>
    <x v="31"/>
    <x v="4"/>
    <x v="3"/>
    <x v="1"/>
  </r>
  <r>
    <s v="ID0574"/>
    <d v="2012-05-26T06:57:09"/>
    <s v="Â£28800"/>
    <n v="28800"/>
    <x v="1"/>
    <x v="330"/>
    <s v="Finance Manager"/>
    <x v="0"/>
    <s v="UK"/>
    <x v="1"/>
    <x v="1"/>
    <x v="3"/>
    <x v="6"/>
    <x v="1"/>
    <x v="3"/>
    <x v="1"/>
  </r>
  <r>
    <s v="ID0489"/>
    <d v="2012-05-26T03:32:53"/>
    <n v="46000"/>
    <n v="46000"/>
    <x v="3"/>
    <x v="331"/>
    <s v="Sr. Marketing Solutions Analyst"/>
    <x v="5"/>
    <s v="Canada"/>
    <x v="3"/>
    <x v="0"/>
    <x v="1"/>
    <x v="0"/>
    <x v="0"/>
    <x v="3"/>
    <x v="1"/>
  </r>
  <r>
    <s v="ID1548"/>
    <d v="2012-05-31T17:35:33"/>
    <s v="45.000 USD"/>
    <n v="45000"/>
    <x v="0"/>
    <x v="332"/>
    <s v="Junior Reporting Manager"/>
    <x v="0"/>
    <s v="Germany"/>
    <x v="8"/>
    <x v="1"/>
    <x v="2"/>
    <x v="12"/>
    <x v="0"/>
    <x v="3"/>
    <x v="1"/>
  </r>
  <r>
    <s v="ID0777"/>
    <d v="2012-05-26T18:35:20"/>
    <s v="45000 $"/>
    <n v="45000"/>
    <x v="0"/>
    <x v="332"/>
    <s v="AGM"/>
    <x v="0"/>
    <s v="India"/>
    <x v="7"/>
    <x v="3"/>
    <x v="0"/>
    <x v="5"/>
    <x v="2"/>
    <x v="3"/>
    <x v="1"/>
  </r>
  <r>
    <s v="ID1704"/>
    <d v="2012-06-06T01:41:40"/>
    <s v="US$45,000"/>
    <n v="45000"/>
    <x v="0"/>
    <x v="332"/>
    <s v="CFO"/>
    <x v="2"/>
    <s v="Mexico"/>
    <x v="22"/>
    <x v="0"/>
    <x v="3"/>
    <x v="12"/>
    <x v="0"/>
    <x v="3"/>
    <x v="1"/>
  </r>
  <r>
    <s v="ID1302"/>
    <d v="2012-05-29T13:52:13"/>
    <n v="45000"/>
    <n v="45000"/>
    <x v="0"/>
    <x v="332"/>
    <s v="Financial Analysis"/>
    <x v="5"/>
    <s v="Pakistan"/>
    <x v="49"/>
    <x v="3"/>
    <x v="1"/>
    <x v="9"/>
    <x v="0"/>
    <x v="3"/>
    <x v="1"/>
  </r>
  <r>
    <s v="ID1030"/>
    <d v="2012-05-28T12:51:53"/>
    <n v="45000"/>
    <n v="45000"/>
    <x v="0"/>
    <x v="332"/>
    <s v="Engineer"/>
    <x v="6"/>
    <s v="singapore"/>
    <x v="17"/>
    <x v="3"/>
    <x v="2"/>
    <x v="25"/>
    <x v="4"/>
    <x v="3"/>
    <x v="1"/>
  </r>
  <r>
    <s v="ID0018"/>
    <d v="2012-05-25T04:10:44"/>
    <n v="45000"/>
    <n v="45000"/>
    <x v="0"/>
    <x v="332"/>
    <s v="Excel Report Writer"/>
    <x v="3"/>
    <s v="South Africa"/>
    <x v="14"/>
    <x v="4"/>
    <x v="1"/>
    <x v="0"/>
    <x v="0"/>
    <x v="3"/>
    <x v="1"/>
  </r>
  <r>
    <s v="ID0132"/>
    <d v="2012-05-26T00:42:46"/>
    <n v="45000"/>
    <n v="45000"/>
    <x v="0"/>
    <x v="332"/>
    <s v="DBA"/>
    <x v="5"/>
    <s v="USA"/>
    <x v="0"/>
    <x v="0"/>
    <x v="3"/>
    <x v="0"/>
    <x v="0"/>
    <x v="3"/>
    <x v="1"/>
  </r>
  <r>
    <s v="ID0145"/>
    <d v="2012-05-26T00:44:09"/>
    <n v="45000"/>
    <n v="45000"/>
    <x v="0"/>
    <x v="332"/>
    <s v="data analyst"/>
    <x v="5"/>
    <s v="USA"/>
    <x v="0"/>
    <x v="0"/>
    <x v="2"/>
    <x v="0"/>
    <x v="0"/>
    <x v="3"/>
    <x v="1"/>
  </r>
  <r>
    <s v="ID0219"/>
    <d v="2012-05-26T00:56:37"/>
    <s v="45k"/>
    <n v="45000"/>
    <x v="0"/>
    <x v="332"/>
    <s v="Accounting Assistant"/>
    <x v="8"/>
    <s v="USA"/>
    <x v="0"/>
    <x v="0"/>
    <x v="2"/>
    <x v="0"/>
    <x v="0"/>
    <x v="3"/>
    <x v="1"/>
  </r>
  <r>
    <s v="ID0296"/>
    <d v="2012-05-26T01:19:22"/>
    <n v="45000"/>
    <n v="45000"/>
    <x v="0"/>
    <x v="332"/>
    <s v="sales support"/>
    <x v="5"/>
    <s v="USA"/>
    <x v="0"/>
    <x v="0"/>
    <x v="3"/>
    <x v="0"/>
    <x v="0"/>
    <x v="3"/>
    <x v="1"/>
  </r>
  <r>
    <s v="ID0338"/>
    <d v="2012-05-26T01:34:56"/>
    <n v="45000"/>
    <n v="45000"/>
    <x v="0"/>
    <x v="332"/>
    <s v="QC Fabrication Inspector"/>
    <x v="1"/>
    <s v="USA"/>
    <x v="0"/>
    <x v="0"/>
    <x v="3"/>
    <x v="0"/>
    <x v="0"/>
    <x v="3"/>
    <x v="1"/>
  </r>
  <r>
    <s v="ID0463"/>
    <d v="2012-05-26T03:07:46"/>
    <n v="45000"/>
    <n v="45000"/>
    <x v="0"/>
    <x v="332"/>
    <s v="Analyst"/>
    <x v="5"/>
    <s v="USA"/>
    <x v="0"/>
    <x v="0"/>
    <x v="3"/>
    <x v="0"/>
    <x v="0"/>
    <x v="3"/>
    <x v="1"/>
  </r>
  <r>
    <s v="ID0549"/>
    <d v="2012-05-26T05:33:43"/>
    <n v="45000"/>
    <n v="45000"/>
    <x v="0"/>
    <x v="332"/>
    <s v="Reports Coordinator"/>
    <x v="3"/>
    <s v="USA"/>
    <x v="0"/>
    <x v="0"/>
    <x v="1"/>
    <x v="0"/>
    <x v="0"/>
    <x v="3"/>
    <x v="1"/>
  </r>
  <r>
    <s v="ID0567"/>
    <d v="2012-05-26T06:40:59"/>
    <n v="45000"/>
    <n v="45000"/>
    <x v="0"/>
    <x v="332"/>
    <s v="Workflow Analyst"/>
    <x v="5"/>
    <s v="USA"/>
    <x v="0"/>
    <x v="0"/>
    <x v="3"/>
    <x v="19"/>
    <x v="4"/>
    <x v="3"/>
    <x v="1"/>
  </r>
  <r>
    <s v="ID0582"/>
    <d v="2012-05-26T07:36:23"/>
    <n v="45000"/>
    <n v="45000"/>
    <x v="0"/>
    <x v="332"/>
    <s v="business analyst"/>
    <x v="5"/>
    <s v="USA"/>
    <x v="0"/>
    <x v="0"/>
    <x v="3"/>
    <x v="18"/>
    <x v="4"/>
    <x v="3"/>
    <x v="1"/>
  </r>
  <r>
    <s v="ID0600"/>
    <d v="2012-05-26T08:55:12"/>
    <n v="45000"/>
    <n v="45000"/>
    <x v="0"/>
    <x v="332"/>
    <s v="Technical Analyst"/>
    <x v="5"/>
    <s v="USA"/>
    <x v="0"/>
    <x v="0"/>
    <x v="3"/>
    <x v="5"/>
    <x v="2"/>
    <x v="3"/>
    <x v="1"/>
  </r>
  <r>
    <s v="ID0601"/>
    <d v="2012-05-26T08:55:17"/>
    <n v="45000"/>
    <n v="45000"/>
    <x v="0"/>
    <x v="332"/>
    <s v="Head Accounts"/>
    <x v="8"/>
    <s v="USA"/>
    <x v="0"/>
    <x v="0"/>
    <x v="3"/>
    <x v="17"/>
    <x v="0"/>
    <x v="3"/>
    <x v="1"/>
  </r>
  <r>
    <s v="ID1006"/>
    <d v="2012-05-28T10:29:41"/>
    <s v="$45,000  USD"/>
    <n v="45000"/>
    <x v="0"/>
    <x v="332"/>
    <s v="Staff accountant -- Auditing"/>
    <x v="8"/>
    <s v="USA"/>
    <x v="0"/>
    <x v="0"/>
    <x v="1"/>
    <x v="18"/>
    <x v="4"/>
    <x v="3"/>
    <x v="1"/>
  </r>
  <r>
    <s v="ID1276"/>
    <d v="2012-05-29T10:09:37"/>
    <n v="45000"/>
    <n v="45000"/>
    <x v="0"/>
    <x v="332"/>
    <s v="Staff Assistant"/>
    <x v="5"/>
    <s v="USA"/>
    <x v="0"/>
    <x v="0"/>
    <x v="3"/>
    <x v="17"/>
    <x v="0"/>
    <x v="3"/>
    <x v="1"/>
  </r>
  <r>
    <s v="ID1421"/>
    <d v="2012-05-30T01:05:26"/>
    <n v="45000"/>
    <n v="45000"/>
    <x v="0"/>
    <x v="332"/>
    <s v="Technical Support Specialist"/>
    <x v="1"/>
    <s v="USA"/>
    <x v="0"/>
    <x v="0"/>
    <x v="3"/>
    <x v="3"/>
    <x v="3"/>
    <x v="3"/>
    <x v="1"/>
  </r>
  <r>
    <s v="ID1496"/>
    <d v="2012-05-30T21:19:31"/>
    <n v="45000"/>
    <n v="45000"/>
    <x v="0"/>
    <x v="332"/>
    <s v="Data Specialist"/>
    <x v="1"/>
    <s v="USA"/>
    <x v="0"/>
    <x v="0"/>
    <x v="2"/>
    <x v="2"/>
    <x v="2"/>
    <x v="3"/>
    <x v="1"/>
  </r>
  <r>
    <s v="ID1521"/>
    <d v="2012-05-31T05:02:59"/>
    <n v="45000"/>
    <n v="45000"/>
    <x v="0"/>
    <x v="332"/>
    <s v="Excel Business Analyst"/>
    <x v="5"/>
    <s v="USA"/>
    <x v="0"/>
    <x v="0"/>
    <x v="1"/>
    <x v="12"/>
    <x v="0"/>
    <x v="3"/>
    <x v="1"/>
  </r>
  <r>
    <s v="ID1527"/>
    <d v="2012-05-31T06:23:55"/>
    <n v="45000"/>
    <n v="45000"/>
    <x v="0"/>
    <x v="332"/>
    <s v="Business Analyst"/>
    <x v="5"/>
    <s v="USA"/>
    <x v="0"/>
    <x v="0"/>
    <x v="3"/>
    <x v="9"/>
    <x v="0"/>
    <x v="3"/>
    <x v="1"/>
  </r>
  <r>
    <s v="ID1701"/>
    <d v="2012-06-06T00:49:15"/>
    <n v="45000"/>
    <n v="45000"/>
    <x v="0"/>
    <x v="332"/>
    <s v="Bussiness Analyst"/>
    <x v="5"/>
    <s v="USA"/>
    <x v="0"/>
    <x v="0"/>
    <x v="2"/>
    <x v="25"/>
    <x v="4"/>
    <x v="3"/>
    <x v="1"/>
  </r>
  <r>
    <s v="ID1740"/>
    <d v="2012-06-07T23:33:23"/>
    <n v="45000"/>
    <n v="45000"/>
    <x v="0"/>
    <x v="332"/>
    <s v="Sourcing Analyst"/>
    <x v="5"/>
    <s v="USA"/>
    <x v="0"/>
    <x v="0"/>
    <x v="1"/>
    <x v="19"/>
    <x v="4"/>
    <x v="3"/>
    <x v="1"/>
  </r>
  <r>
    <s v="ID1808"/>
    <d v="2012-06-12T08:46:15"/>
    <n v="45000"/>
    <n v="45000"/>
    <x v="0"/>
    <x v="332"/>
    <s v="ba"/>
    <x v="5"/>
    <s v="USA"/>
    <x v="0"/>
    <x v="0"/>
    <x v="3"/>
    <x v="25"/>
    <x v="4"/>
    <x v="3"/>
    <x v="1"/>
  </r>
  <r>
    <s v="ID1896"/>
    <d v="2012-06-19T00:23:24"/>
    <n v="45000"/>
    <n v="45000"/>
    <x v="0"/>
    <x v="332"/>
    <s v="Senior Accountant"/>
    <x v="8"/>
    <s v="USA"/>
    <x v="0"/>
    <x v="0"/>
    <x v="2"/>
    <x v="12"/>
    <x v="0"/>
    <x v="3"/>
    <x v="1"/>
  </r>
  <r>
    <s v="ID0473"/>
    <d v="2012-05-26T03:15:30"/>
    <s v="Â£28500"/>
    <n v="28500"/>
    <x v="1"/>
    <x v="333"/>
    <s v="Data Quality &amp; Analysis Manager"/>
    <x v="0"/>
    <s v="UK"/>
    <x v="1"/>
    <x v="1"/>
    <x v="2"/>
    <x v="0"/>
    <x v="0"/>
    <x v="3"/>
    <x v="1"/>
  </r>
  <r>
    <s v="ID1120"/>
    <d v="2012-05-28T17:15:29"/>
    <s v="Â£28500"/>
    <n v="28500"/>
    <x v="1"/>
    <x v="333"/>
    <s v="Development (Project &amp; Planning) Manager"/>
    <x v="0"/>
    <s v="UK"/>
    <x v="1"/>
    <x v="1"/>
    <x v="0"/>
    <x v="5"/>
    <x v="2"/>
    <x v="3"/>
    <x v="1"/>
  </r>
  <r>
    <s v="ID1158"/>
    <d v="2012-05-28T21:14:25"/>
    <s v="R366252"/>
    <n v="366252"/>
    <x v="9"/>
    <x v="334"/>
    <s v="Accountant"/>
    <x v="8"/>
    <s v="South Africa"/>
    <x v="14"/>
    <x v="4"/>
    <x v="1"/>
    <x v="5"/>
    <x v="2"/>
    <x v="3"/>
    <x v="1"/>
  </r>
  <r>
    <s v="ID1081"/>
    <d v="2012-05-28T15:33:37"/>
    <s v="INR 2500000"/>
    <n v="2500000"/>
    <x v="5"/>
    <x v="335"/>
    <s v="Vice President"/>
    <x v="2"/>
    <s v="India"/>
    <x v="7"/>
    <x v="3"/>
    <x v="3"/>
    <x v="29"/>
    <x v="0"/>
    <x v="3"/>
    <x v="1"/>
  </r>
  <r>
    <s v="ID0109"/>
    <d v="2012-05-26T00:41:06"/>
    <n v="35000"/>
    <n v="35000"/>
    <x v="2"/>
    <x v="336"/>
    <s v="Project manager"/>
    <x v="0"/>
    <s v="Greece"/>
    <x v="50"/>
    <x v="1"/>
    <x v="3"/>
    <x v="0"/>
    <x v="0"/>
    <x v="3"/>
    <x v="1"/>
  </r>
  <r>
    <s v="ID1238"/>
    <d v="2012-05-29T03:28:37"/>
    <s v="â‚¬35,000 / â‚¬44,000"/>
    <n v="35000"/>
    <x v="2"/>
    <x v="336"/>
    <s v="Business Analyst"/>
    <x v="5"/>
    <s v="Ireland"/>
    <x v="32"/>
    <x v="1"/>
    <x v="1"/>
    <x v="13"/>
    <x v="2"/>
    <x v="3"/>
    <x v="1"/>
  </r>
  <r>
    <s v="ID0494"/>
    <d v="2012-05-26T03:37:46"/>
    <n v="28164"/>
    <n v="28164"/>
    <x v="1"/>
    <x v="337"/>
    <s v="Administration Officer"/>
    <x v="0"/>
    <s v="UK"/>
    <x v="1"/>
    <x v="1"/>
    <x v="3"/>
    <x v="0"/>
    <x v="0"/>
    <x v="3"/>
    <x v="1"/>
  </r>
  <r>
    <s v="ID0131"/>
    <d v="2012-05-26T00:42:41"/>
    <n v="28159.200000000001"/>
    <n v="28159"/>
    <x v="1"/>
    <x v="338"/>
    <s v="Data Analyst"/>
    <x v="5"/>
    <s v="UK"/>
    <x v="1"/>
    <x v="1"/>
    <x v="1"/>
    <x v="0"/>
    <x v="0"/>
    <x v="3"/>
    <x v="1"/>
  </r>
  <r>
    <s v="ID0228"/>
    <d v="2012-05-26T00:58:10"/>
    <n v="45000"/>
    <n v="45000"/>
    <x v="3"/>
    <x v="339"/>
    <s v="Technical support specialist"/>
    <x v="1"/>
    <s v="Canada"/>
    <x v="3"/>
    <x v="0"/>
    <x v="0"/>
    <x v="0"/>
    <x v="0"/>
    <x v="3"/>
    <x v="1"/>
  </r>
  <r>
    <s v="ID0354"/>
    <d v="2012-05-26T01:41:54"/>
    <n v="44200"/>
    <n v="44200"/>
    <x v="0"/>
    <x v="340"/>
    <s v="Planning and Analysis Supervisor"/>
    <x v="5"/>
    <s v="USA"/>
    <x v="0"/>
    <x v="0"/>
    <x v="1"/>
    <x v="0"/>
    <x v="0"/>
    <x v="3"/>
    <x v="1"/>
  </r>
  <r>
    <s v="ID0262"/>
    <d v="2012-05-26T01:08:00"/>
    <n v="28000"/>
    <n v="28000"/>
    <x v="1"/>
    <x v="341"/>
    <s v="Ops Adminstrator"/>
    <x v="5"/>
    <s v="UK"/>
    <x v="1"/>
    <x v="1"/>
    <x v="1"/>
    <x v="0"/>
    <x v="0"/>
    <x v="3"/>
    <x v="1"/>
  </r>
  <r>
    <s v="ID0387"/>
    <d v="2012-05-26T02:00:10"/>
    <s v="Â£28000"/>
    <n v="28000"/>
    <x v="1"/>
    <x v="341"/>
    <s v="Central Services Manager"/>
    <x v="0"/>
    <s v="UK"/>
    <x v="1"/>
    <x v="1"/>
    <x v="2"/>
    <x v="0"/>
    <x v="0"/>
    <x v="3"/>
    <x v="1"/>
  </r>
  <r>
    <s v="ID1062"/>
    <d v="2012-05-28T14:34:37"/>
    <s v="Â£28000"/>
    <n v="28000"/>
    <x v="1"/>
    <x v="341"/>
    <s v="Modeller"/>
    <x v="5"/>
    <s v="UK"/>
    <x v="1"/>
    <x v="1"/>
    <x v="2"/>
    <x v="22"/>
    <x v="3"/>
    <x v="3"/>
    <x v="1"/>
  </r>
  <r>
    <s v="ID0009"/>
    <d v="2012-05-25T03:37:17"/>
    <s v="44000 $"/>
    <n v="44000"/>
    <x v="0"/>
    <x v="342"/>
    <s v="CFO"/>
    <x v="2"/>
    <s v="Portugal"/>
    <x v="41"/>
    <x v="1"/>
    <x v="0"/>
    <x v="0"/>
    <x v="0"/>
    <x v="3"/>
    <x v="1"/>
  </r>
  <r>
    <s v="ID0127"/>
    <d v="2012-05-26T00:42:10"/>
    <s v="US $44,000"/>
    <n v="44000"/>
    <x v="0"/>
    <x v="342"/>
    <s v="School Tech Coordinator"/>
    <x v="0"/>
    <s v="USA"/>
    <x v="0"/>
    <x v="0"/>
    <x v="0"/>
    <x v="0"/>
    <x v="0"/>
    <x v="3"/>
    <x v="1"/>
  </r>
  <r>
    <s v="ID0389"/>
    <d v="2012-05-26T02:00:42"/>
    <n v="44000"/>
    <n v="44000"/>
    <x v="0"/>
    <x v="342"/>
    <s v="continuous improvement team member"/>
    <x v="5"/>
    <s v="USA"/>
    <x v="0"/>
    <x v="0"/>
    <x v="2"/>
    <x v="0"/>
    <x v="0"/>
    <x v="3"/>
    <x v="1"/>
  </r>
  <r>
    <s v="ID1392"/>
    <d v="2012-05-29T21:59:35"/>
    <n v="44000"/>
    <n v="44000"/>
    <x v="0"/>
    <x v="342"/>
    <s v="Test engineer"/>
    <x v="6"/>
    <s v="USA"/>
    <x v="0"/>
    <x v="0"/>
    <x v="3"/>
    <x v="5"/>
    <x v="2"/>
    <x v="3"/>
    <x v="1"/>
  </r>
  <r>
    <s v="ID1589"/>
    <d v="2012-06-01T13:03:18"/>
    <n v="44000"/>
    <n v="44000"/>
    <x v="0"/>
    <x v="342"/>
    <s v="Quality Assurance Analyst"/>
    <x v="5"/>
    <s v="USA"/>
    <x v="0"/>
    <x v="0"/>
    <x v="3"/>
    <x v="36"/>
    <x v="4"/>
    <x v="3"/>
    <x v="1"/>
  </r>
  <r>
    <s v="ID1040"/>
    <d v="2012-05-28T13:26:22"/>
    <n v="55"/>
    <n v="55000"/>
    <x v="8"/>
    <x v="343"/>
    <s v="Financial Analyst"/>
    <x v="5"/>
    <s v="New Zealand"/>
    <x v="12"/>
    <x v="2"/>
    <x v="1"/>
    <x v="2"/>
    <x v="2"/>
    <x v="3"/>
    <x v="1"/>
  </r>
  <r>
    <s v="ID0971"/>
    <d v="2012-05-28T06:52:05"/>
    <n v="43000"/>
    <n v="43000"/>
    <x v="4"/>
    <x v="344"/>
    <s v="Finance Officer"/>
    <x v="0"/>
    <s v="Australia"/>
    <x v="6"/>
    <x v="2"/>
    <x v="1"/>
    <x v="24"/>
    <x v="4"/>
    <x v="3"/>
    <x v="1"/>
  </r>
  <r>
    <s v="ID1351"/>
    <d v="2012-05-29T18:21:13"/>
    <n v="34500"/>
    <n v="34500"/>
    <x v="2"/>
    <x v="345"/>
    <s v="Analyst"/>
    <x v="5"/>
    <s v="Netherlands"/>
    <x v="2"/>
    <x v="1"/>
    <x v="3"/>
    <x v="5"/>
    <x v="2"/>
    <x v="3"/>
    <x v="1"/>
  </r>
  <r>
    <s v="ID0860"/>
    <d v="2012-05-27T03:37:36"/>
    <n v="43600"/>
    <n v="43600"/>
    <x v="0"/>
    <x v="346"/>
    <s v="Data Analyst"/>
    <x v="5"/>
    <s v="USA"/>
    <x v="0"/>
    <x v="0"/>
    <x v="3"/>
    <x v="12"/>
    <x v="0"/>
    <x v="3"/>
    <x v="1"/>
  </r>
  <r>
    <s v="ID0293"/>
    <d v="2012-05-26T01:18:58"/>
    <n v="3600"/>
    <n v="43200"/>
    <x v="0"/>
    <x v="347"/>
    <s v="Projects Planner"/>
    <x v="0"/>
    <s v="Saudi Arabia"/>
    <x v="34"/>
    <x v="3"/>
    <x v="3"/>
    <x v="0"/>
    <x v="0"/>
    <x v="3"/>
    <x v="1"/>
  </r>
  <r>
    <s v="ID1270"/>
    <d v="2012-05-29T09:37:40"/>
    <s v="AUD $43000"/>
    <n v="43000"/>
    <x v="0"/>
    <x v="348"/>
    <s v="Operations Support Officer"/>
    <x v="0"/>
    <s v="Australia"/>
    <x v="6"/>
    <x v="2"/>
    <x v="2"/>
    <x v="25"/>
    <x v="4"/>
    <x v="3"/>
    <x v="1"/>
  </r>
  <r>
    <s v="ID0212"/>
    <d v="2012-05-26T00:54:41"/>
    <n v="43000"/>
    <n v="43000"/>
    <x v="0"/>
    <x v="348"/>
    <s v="Reporting Analyst Team Lead"/>
    <x v="5"/>
    <s v="USA"/>
    <x v="0"/>
    <x v="0"/>
    <x v="1"/>
    <x v="0"/>
    <x v="0"/>
    <x v="3"/>
    <x v="1"/>
  </r>
  <r>
    <s v="ID0545"/>
    <d v="2012-05-26T05:29:58"/>
    <n v="43000"/>
    <n v="43000"/>
    <x v="0"/>
    <x v="348"/>
    <s v="Accountant"/>
    <x v="8"/>
    <s v="USA"/>
    <x v="0"/>
    <x v="0"/>
    <x v="1"/>
    <x v="0"/>
    <x v="0"/>
    <x v="3"/>
    <x v="1"/>
  </r>
  <r>
    <s v="ID0888"/>
    <d v="2012-05-27T13:34:12"/>
    <n v="43000"/>
    <n v="43000"/>
    <x v="0"/>
    <x v="348"/>
    <s v="Financial Analyst"/>
    <x v="5"/>
    <s v="USA"/>
    <x v="0"/>
    <x v="0"/>
    <x v="3"/>
    <x v="24"/>
    <x v="4"/>
    <x v="3"/>
    <x v="1"/>
  </r>
  <r>
    <s v="ID1898"/>
    <d v="2012-06-19T03:25:34"/>
    <n v="43000"/>
    <n v="43000"/>
    <x v="0"/>
    <x v="348"/>
    <s v="Performance Improvement Analyst"/>
    <x v="5"/>
    <s v="USA"/>
    <x v="0"/>
    <x v="0"/>
    <x v="3"/>
    <x v="12"/>
    <x v="0"/>
    <x v="3"/>
    <x v="1"/>
  </r>
  <r>
    <s v="ID1135"/>
    <d v="2012-05-28T18:30:51"/>
    <s v="Rs 2400000"/>
    <n v="2400000"/>
    <x v="5"/>
    <x v="349"/>
    <s v="GM Finance"/>
    <x v="0"/>
    <s v="India"/>
    <x v="7"/>
    <x v="3"/>
    <x v="1"/>
    <x v="2"/>
    <x v="2"/>
    <x v="3"/>
    <x v="1"/>
  </r>
  <r>
    <s v="ID1500"/>
    <d v="2012-05-30T22:31:33"/>
    <s v="33500 â‚¬"/>
    <n v="33500"/>
    <x v="2"/>
    <x v="350"/>
    <s v="Controller / VBA Developet"/>
    <x v="7"/>
    <s v="Germany"/>
    <x v="8"/>
    <x v="1"/>
    <x v="1"/>
    <x v="9"/>
    <x v="0"/>
    <x v="3"/>
    <x v="1"/>
  </r>
  <r>
    <s v="ID1362"/>
    <d v="2012-05-29T19:10:05"/>
    <s v="27,000.GBP 42,353 USD "/>
    <n v="27000"/>
    <x v="1"/>
    <x v="351"/>
    <s v="Engineering Tech"/>
    <x v="6"/>
    <s v="UK"/>
    <x v="1"/>
    <x v="1"/>
    <x v="3"/>
    <x v="24"/>
    <x v="4"/>
    <x v="3"/>
    <x v="1"/>
  </r>
  <r>
    <s v="ID1729"/>
    <d v="2012-06-07T06:22:17"/>
    <s v="Â£27000"/>
    <n v="27000"/>
    <x v="1"/>
    <x v="351"/>
    <s v="Network Designer"/>
    <x v="5"/>
    <s v="UK"/>
    <x v="1"/>
    <x v="1"/>
    <x v="3"/>
    <x v="19"/>
    <x v="4"/>
    <x v="3"/>
    <x v="1"/>
  </r>
  <r>
    <s v="ID1786"/>
    <d v="2012-06-11T05:59:09"/>
    <n v="27000"/>
    <n v="27000"/>
    <x v="1"/>
    <x v="351"/>
    <s v="assistant account manager"/>
    <x v="0"/>
    <s v="UK"/>
    <x v="1"/>
    <x v="1"/>
    <x v="3"/>
    <x v="18"/>
    <x v="4"/>
    <x v="3"/>
    <x v="1"/>
  </r>
  <r>
    <s v="ID1787"/>
    <d v="2012-06-11T05:59:55"/>
    <n v="27000"/>
    <n v="27000"/>
    <x v="1"/>
    <x v="351"/>
    <s v="assistant account manager"/>
    <x v="0"/>
    <s v="UK"/>
    <x v="1"/>
    <x v="1"/>
    <x v="3"/>
    <x v="18"/>
    <x v="4"/>
    <x v="3"/>
    <x v="1"/>
  </r>
  <r>
    <s v="ID1827"/>
    <d v="2012-06-13T04:39:37"/>
    <n v="42307.199999999997"/>
    <n v="42307"/>
    <x v="0"/>
    <x v="352"/>
    <s v="purchasing operations administrator"/>
    <x v="5"/>
    <s v="USA"/>
    <x v="0"/>
    <x v="0"/>
    <x v="2"/>
    <x v="8"/>
    <x v="1"/>
    <x v="3"/>
    <x v="1"/>
  </r>
  <r>
    <s v="ID0216"/>
    <d v="2012-05-26T00:55:50"/>
    <n v="42140"/>
    <n v="42140"/>
    <x v="0"/>
    <x v="353"/>
    <s v="Information Analyst II"/>
    <x v="5"/>
    <s v="USA"/>
    <x v="0"/>
    <x v="0"/>
    <x v="3"/>
    <x v="0"/>
    <x v="0"/>
    <x v="3"/>
    <x v="1"/>
  </r>
  <r>
    <s v="ID1037"/>
    <d v="2012-05-28T13:06:37"/>
    <n v="3500"/>
    <n v="42000"/>
    <x v="0"/>
    <x v="354"/>
    <s v="Category Operations Supv."/>
    <x v="0"/>
    <s v="Kuwait"/>
    <x v="47"/>
    <x v="3"/>
    <x v="1"/>
    <x v="12"/>
    <x v="0"/>
    <x v="3"/>
    <x v="1"/>
  </r>
  <r>
    <s v="ID0933"/>
    <d v="2012-05-27T22:35:22"/>
    <n v="42000"/>
    <n v="42000"/>
    <x v="0"/>
    <x v="354"/>
    <s v="Credit Controller"/>
    <x v="7"/>
    <s v="Saudi Arabia"/>
    <x v="34"/>
    <x v="3"/>
    <x v="1"/>
    <x v="5"/>
    <x v="2"/>
    <x v="3"/>
    <x v="1"/>
  </r>
  <r>
    <s v="ID1480"/>
    <d v="2012-05-30T18:16:05"/>
    <n v="42000"/>
    <n v="42000"/>
    <x v="0"/>
    <x v="354"/>
    <s v="Service Solution Rep"/>
    <x v="5"/>
    <s v="USA"/>
    <x v="0"/>
    <x v="0"/>
    <x v="1"/>
    <x v="19"/>
    <x v="4"/>
    <x v="3"/>
    <x v="1"/>
  </r>
  <r>
    <s v="ID1618"/>
    <d v="2012-06-02T06:31:21"/>
    <s v="42000 US"/>
    <n v="42000"/>
    <x v="0"/>
    <x v="354"/>
    <s v="production clerk"/>
    <x v="5"/>
    <s v="USA"/>
    <x v="0"/>
    <x v="0"/>
    <x v="3"/>
    <x v="19"/>
    <x v="4"/>
    <x v="3"/>
    <x v="1"/>
  </r>
  <r>
    <s v="ID1712"/>
    <d v="2012-06-06T08:25:56"/>
    <n v="42000"/>
    <n v="42000"/>
    <x v="0"/>
    <x v="354"/>
    <s v="Staff Accountant"/>
    <x v="8"/>
    <s v="USA"/>
    <x v="0"/>
    <x v="0"/>
    <x v="3"/>
    <x v="24"/>
    <x v="4"/>
    <x v="3"/>
    <x v="1"/>
  </r>
  <r>
    <s v="ID0373"/>
    <d v="2012-05-26T01:51:24"/>
    <n v="41932"/>
    <n v="41932"/>
    <x v="0"/>
    <x v="355"/>
    <s v="Buyer"/>
    <x v="0"/>
    <s v="USA"/>
    <x v="0"/>
    <x v="0"/>
    <x v="2"/>
    <x v="0"/>
    <x v="0"/>
    <x v="3"/>
    <x v="1"/>
  </r>
  <r>
    <s v="ID1691"/>
    <d v="2012-06-05T19:59:35"/>
    <n v="33000"/>
    <n v="33000"/>
    <x v="2"/>
    <x v="356"/>
    <s v="assistant"/>
    <x v="5"/>
    <s v="france"/>
    <x v="36"/>
    <x v="1"/>
    <x v="3"/>
    <x v="7"/>
    <x v="0"/>
    <x v="3"/>
    <x v="1"/>
  </r>
  <r>
    <s v="ID1789"/>
    <d v="2012-06-11T16:55:40"/>
    <s v="Â£26500"/>
    <n v="26500"/>
    <x v="1"/>
    <x v="357"/>
    <s v="Compliance Manager"/>
    <x v="0"/>
    <s v="UK"/>
    <x v="1"/>
    <x v="1"/>
    <x v="3"/>
    <x v="22"/>
    <x v="3"/>
    <x v="3"/>
    <x v="1"/>
  </r>
  <r>
    <s v="ID0006"/>
    <d v="2012-05-25T03:28:28"/>
    <n v="41731"/>
    <n v="41731"/>
    <x v="0"/>
    <x v="358"/>
    <s v="Analyst"/>
    <x v="5"/>
    <s v="Iceland"/>
    <x v="51"/>
    <x v="3"/>
    <x v="1"/>
    <x v="0"/>
    <x v="0"/>
    <x v="3"/>
    <x v="1"/>
  </r>
  <r>
    <s v="ID1880"/>
    <d v="2012-06-16T18:31:59"/>
    <n v="2342342"/>
    <n v="2342342"/>
    <x v="5"/>
    <x v="359"/>
    <s v="3r23regedf"/>
    <x v="9"/>
    <s v="India"/>
    <x v="7"/>
    <x v="3"/>
    <x v="2"/>
    <x v="13"/>
    <x v="2"/>
    <x v="3"/>
    <x v="1"/>
  </r>
  <r>
    <s v="ID0218"/>
    <d v="2012-05-26T00:56:37"/>
    <n v="41600"/>
    <n v="41600"/>
    <x v="0"/>
    <x v="360"/>
    <s v="Project Manager"/>
    <x v="0"/>
    <s v="USA"/>
    <x v="0"/>
    <x v="0"/>
    <x v="3"/>
    <x v="0"/>
    <x v="0"/>
    <x v="3"/>
    <x v="1"/>
  </r>
  <r>
    <s v="ID0182"/>
    <d v="2012-05-26T00:50:11"/>
    <n v="41.405999999999999"/>
    <n v="41406"/>
    <x v="0"/>
    <x v="361"/>
    <s v="Executive Assistant"/>
    <x v="5"/>
    <s v="Canada"/>
    <x v="3"/>
    <x v="0"/>
    <x v="0"/>
    <x v="0"/>
    <x v="0"/>
    <x v="3"/>
    <x v="1"/>
  </r>
  <r>
    <s v="ID0090"/>
    <d v="2012-05-26T00:39:28"/>
    <n v="42000"/>
    <n v="42000"/>
    <x v="3"/>
    <x v="362"/>
    <s v="IT Asset Administrator"/>
    <x v="5"/>
    <s v="Canada"/>
    <x v="3"/>
    <x v="0"/>
    <x v="3"/>
    <x v="0"/>
    <x v="0"/>
    <x v="3"/>
    <x v="1"/>
  </r>
  <r>
    <s v="ID0303"/>
    <d v="2012-05-26T01:22:40"/>
    <n v="42000"/>
    <n v="42000"/>
    <x v="3"/>
    <x v="362"/>
    <s v="Financial Analyst"/>
    <x v="5"/>
    <s v="Canada"/>
    <x v="3"/>
    <x v="0"/>
    <x v="1"/>
    <x v="0"/>
    <x v="0"/>
    <x v="3"/>
    <x v="1"/>
  </r>
  <r>
    <s v="ID0028"/>
    <d v="2012-05-25T04:48:33"/>
    <n v="2700"/>
    <n v="32400"/>
    <x v="2"/>
    <x v="363"/>
    <s v="Project Leader"/>
    <x v="0"/>
    <s v="Belgium"/>
    <x v="48"/>
    <x v="1"/>
    <x v="3"/>
    <x v="0"/>
    <x v="0"/>
    <x v="3"/>
    <x v="1"/>
  </r>
  <r>
    <s v="ID1344"/>
    <d v="2012-05-29T17:39:55"/>
    <s v="41000 $"/>
    <n v="41000"/>
    <x v="0"/>
    <x v="364"/>
    <s v="PO/PMO/Planner/PM"/>
    <x v="0"/>
    <s v="Israel"/>
    <x v="10"/>
    <x v="1"/>
    <x v="2"/>
    <x v="25"/>
    <x v="4"/>
    <x v="3"/>
    <x v="1"/>
  </r>
  <r>
    <s v="ID1458"/>
    <d v="2012-05-30T13:36:48"/>
    <n v="41000"/>
    <n v="41000"/>
    <x v="0"/>
    <x v="364"/>
    <s v="Marketing Analyst"/>
    <x v="5"/>
    <s v="Japan"/>
    <x v="19"/>
    <x v="3"/>
    <x v="2"/>
    <x v="19"/>
    <x v="4"/>
    <x v="3"/>
    <x v="1"/>
  </r>
  <r>
    <s v="ID0031"/>
    <d v="2012-05-25T04:55:48"/>
    <n v="41000"/>
    <n v="41000"/>
    <x v="0"/>
    <x v="364"/>
    <s v="Chief of the department of public budget analisis and forecasting"/>
    <x v="0"/>
    <s v="Russia"/>
    <x v="23"/>
    <x v="1"/>
    <x v="1"/>
    <x v="0"/>
    <x v="0"/>
    <x v="3"/>
    <x v="1"/>
  </r>
  <r>
    <s v="ID0060"/>
    <d v="2012-05-25T07:00:52"/>
    <n v="41000"/>
    <n v="41000"/>
    <x v="0"/>
    <x v="364"/>
    <s v="Specialist"/>
    <x v="1"/>
    <s v="USA"/>
    <x v="0"/>
    <x v="0"/>
    <x v="3"/>
    <x v="0"/>
    <x v="0"/>
    <x v="3"/>
    <x v="1"/>
  </r>
  <r>
    <s v="ID0214"/>
    <d v="2012-05-26T00:54:56"/>
    <n v="41000"/>
    <n v="41000"/>
    <x v="0"/>
    <x v="364"/>
    <s v="Operations Expert"/>
    <x v="0"/>
    <s v="USA"/>
    <x v="0"/>
    <x v="0"/>
    <x v="1"/>
    <x v="0"/>
    <x v="0"/>
    <x v="3"/>
    <x v="1"/>
  </r>
  <r>
    <s v="ID0312"/>
    <d v="2012-05-26T01:25:05"/>
    <n v="41000"/>
    <n v="41000"/>
    <x v="0"/>
    <x v="364"/>
    <s v="Operations Analyst"/>
    <x v="5"/>
    <s v="USA"/>
    <x v="0"/>
    <x v="0"/>
    <x v="3"/>
    <x v="0"/>
    <x v="0"/>
    <x v="3"/>
    <x v="1"/>
  </r>
  <r>
    <s v="ID0768"/>
    <d v="2012-05-26T17:24:41"/>
    <n v="41000"/>
    <n v="41000"/>
    <x v="0"/>
    <x v="364"/>
    <s v="Business Analyst"/>
    <x v="5"/>
    <s v="USA"/>
    <x v="0"/>
    <x v="0"/>
    <x v="1"/>
    <x v="25"/>
    <x v="4"/>
    <x v="3"/>
    <x v="1"/>
  </r>
  <r>
    <s v="ID1575"/>
    <d v="2012-06-01T04:10:52"/>
    <n v="41000"/>
    <n v="41000"/>
    <x v="0"/>
    <x v="364"/>
    <s v="Excel Developer"/>
    <x v="4"/>
    <s v="USA"/>
    <x v="0"/>
    <x v="0"/>
    <x v="3"/>
    <x v="2"/>
    <x v="2"/>
    <x v="3"/>
    <x v="1"/>
  </r>
  <r>
    <s v="ID1055"/>
    <d v="2012-05-28T14:18:40"/>
    <n v="26000"/>
    <n v="26000"/>
    <x v="1"/>
    <x v="365"/>
    <s v="Consultant"/>
    <x v="4"/>
    <s v="UK"/>
    <x v="1"/>
    <x v="1"/>
    <x v="1"/>
    <x v="9"/>
    <x v="0"/>
    <x v="3"/>
    <x v="1"/>
  </r>
  <r>
    <s v="ID1232"/>
    <d v="2012-05-29T02:12:32"/>
    <s v="Â£26000"/>
    <n v="26000"/>
    <x v="1"/>
    <x v="365"/>
    <s v="Business Analyst"/>
    <x v="5"/>
    <s v="UK"/>
    <x v="1"/>
    <x v="1"/>
    <x v="3"/>
    <x v="19"/>
    <x v="4"/>
    <x v="3"/>
    <x v="1"/>
  </r>
  <r>
    <s v="ID1340"/>
    <d v="2012-05-29T17:17:13"/>
    <s v="Â£26000"/>
    <n v="26000"/>
    <x v="1"/>
    <x v="365"/>
    <s v="Web Analyst"/>
    <x v="5"/>
    <s v="UK"/>
    <x v="1"/>
    <x v="1"/>
    <x v="3"/>
    <x v="19"/>
    <x v="4"/>
    <x v="3"/>
    <x v="1"/>
  </r>
  <r>
    <s v="ID0124"/>
    <d v="2012-05-26T00:41:58"/>
    <n v="2300000"/>
    <n v="2300000"/>
    <x v="5"/>
    <x v="366"/>
    <s v="Analytics lead"/>
    <x v="5"/>
    <s v="India"/>
    <x v="7"/>
    <x v="3"/>
    <x v="0"/>
    <x v="0"/>
    <x v="0"/>
    <x v="3"/>
    <x v="1"/>
  </r>
  <r>
    <s v="ID0712"/>
    <d v="2012-05-26T14:16:14"/>
    <s v="inr 2300000"/>
    <n v="2300000"/>
    <x v="5"/>
    <x v="366"/>
    <s v="analyst"/>
    <x v="5"/>
    <s v="India"/>
    <x v="7"/>
    <x v="3"/>
    <x v="1"/>
    <x v="12"/>
    <x v="0"/>
    <x v="3"/>
    <x v="1"/>
  </r>
  <r>
    <s v="ID0895"/>
    <d v="2012-05-27T14:22:11"/>
    <s v="INR 23 L"/>
    <n v="2300000"/>
    <x v="5"/>
    <x v="366"/>
    <s v="Manager - Business Planning &amp; Reporting"/>
    <x v="0"/>
    <s v="India"/>
    <x v="7"/>
    <x v="3"/>
    <x v="2"/>
    <x v="9"/>
    <x v="0"/>
    <x v="3"/>
    <x v="1"/>
  </r>
  <r>
    <s v="ID0184"/>
    <d v="2012-05-26T00:50:31"/>
    <n v="40700"/>
    <n v="40700"/>
    <x v="0"/>
    <x v="367"/>
    <s v="Sales Coordinator &amp; Analytical Support"/>
    <x v="5"/>
    <s v="USA"/>
    <x v="0"/>
    <x v="0"/>
    <x v="0"/>
    <x v="0"/>
    <x v="0"/>
    <x v="3"/>
    <x v="1"/>
  </r>
  <r>
    <s v="ID1252"/>
    <d v="2012-05-29T05:53:42"/>
    <s v="Â£25750"/>
    <n v="25750"/>
    <x v="1"/>
    <x v="368"/>
    <s v="Energy Analyst"/>
    <x v="5"/>
    <s v="UK"/>
    <x v="1"/>
    <x v="1"/>
    <x v="3"/>
    <x v="24"/>
    <x v="4"/>
    <x v="3"/>
    <x v="1"/>
  </r>
  <r>
    <s v="ID0590"/>
    <d v="2012-05-26T08:05:23"/>
    <n v="40414"/>
    <n v="40414"/>
    <x v="0"/>
    <x v="369"/>
    <s v="Performance Improvement Analyst"/>
    <x v="5"/>
    <s v="USA"/>
    <x v="0"/>
    <x v="0"/>
    <x v="3"/>
    <x v="9"/>
    <x v="0"/>
    <x v="3"/>
    <x v="1"/>
  </r>
  <r>
    <s v="ID0785"/>
    <d v="2012-05-26T19:29:23"/>
    <s v="2.25 lakhs per year(prof income)"/>
    <n v="2250000"/>
    <x v="5"/>
    <x v="370"/>
    <s v="company secretary"/>
    <x v="8"/>
    <s v="India"/>
    <x v="7"/>
    <x v="3"/>
    <x v="0"/>
    <x v="12"/>
    <x v="0"/>
    <x v="3"/>
    <x v="1"/>
  </r>
  <r>
    <s v="ID0322"/>
    <d v="2012-05-26T01:27:52"/>
    <n v="40000"/>
    <n v="40000"/>
    <x v="0"/>
    <x v="371"/>
    <s v="Dp manager"/>
    <x v="0"/>
    <s v="Hungary"/>
    <x v="52"/>
    <x v="1"/>
    <x v="3"/>
    <x v="0"/>
    <x v="0"/>
    <x v="3"/>
    <x v="1"/>
  </r>
  <r>
    <s v="ID0737"/>
    <d v="2012-05-26T15:35:43"/>
    <n v="40000"/>
    <n v="40000"/>
    <x v="0"/>
    <x v="371"/>
    <s v="Revenue Manager"/>
    <x v="0"/>
    <s v="India"/>
    <x v="7"/>
    <x v="3"/>
    <x v="1"/>
    <x v="5"/>
    <x v="2"/>
    <x v="3"/>
    <x v="1"/>
  </r>
  <r>
    <s v="ID1145"/>
    <d v="2012-05-28T19:23:29"/>
    <n v="40000"/>
    <n v="40000"/>
    <x v="0"/>
    <x v="371"/>
    <s v="Engineer"/>
    <x v="6"/>
    <s v="India"/>
    <x v="7"/>
    <x v="3"/>
    <x v="2"/>
    <x v="19"/>
    <x v="4"/>
    <x v="3"/>
    <x v="1"/>
  </r>
  <r>
    <s v="ID1878"/>
    <d v="2012-06-16T17:14:03"/>
    <n v="40000"/>
    <n v="40000"/>
    <x v="0"/>
    <x v="371"/>
    <s v="Assistant Manager"/>
    <x v="0"/>
    <s v="India"/>
    <x v="7"/>
    <x v="3"/>
    <x v="3"/>
    <x v="12"/>
    <x v="0"/>
    <x v="3"/>
    <x v="1"/>
  </r>
  <r>
    <s v="ID0961"/>
    <d v="2012-05-28T05:07:44"/>
    <n v="40000"/>
    <n v="40000"/>
    <x v="0"/>
    <x v="371"/>
    <s v="analyst"/>
    <x v="5"/>
    <s v="NZ"/>
    <x v="12"/>
    <x v="2"/>
    <x v="3"/>
    <x v="12"/>
    <x v="0"/>
    <x v="3"/>
    <x v="1"/>
  </r>
  <r>
    <s v="ID1231"/>
    <d v="2012-05-29T02:02:39"/>
    <s v="$40K"/>
    <n v="40000"/>
    <x v="0"/>
    <x v="371"/>
    <s v="SOX,SAP, Insurance Coordinator"/>
    <x v="0"/>
    <s v="Pakistan, Angola"/>
    <x v="49"/>
    <x v="3"/>
    <x v="3"/>
    <x v="5"/>
    <x v="2"/>
    <x v="3"/>
    <x v="1"/>
  </r>
  <r>
    <s v="ID0025"/>
    <d v="2012-05-25T04:43:51"/>
    <s v="40000 us"/>
    <n v="40000"/>
    <x v="0"/>
    <x v="371"/>
    <s v="sales and marketing"/>
    <x v="0"/>
    <s v="USA"/>
    <x v="0"/>
    <x v="0"/>
    <x v="2"/>
    <x v="0"/>
    <x v="0"/>
    <x v="3"/>
    <x v="1"/>
  </r>
  <r>
    <s v="ID0089"/>
    <d v="2012-05-26T00:39:04"/>
    <n v="40000"/>
    <n v="40000"/>
    <x v="0"/>
    <x v="371"/>
    <s v="Admin"/>
    <x v="5"/>
    <s v="USA"/>
    <x v="0"/>
    <x v="0"/>
    <x v="3"/>
    <x v="0"/>
    <x v="0"/>
    <x v="3"/>
    <x v="1"/>
  </r>
  <r>
    <s v="ID0098"/>
    <d v="2012-05-26T00:40:39"/>
    <n v="40000"/>
    <n v="40000"/>
    <x v="0"/>
    <x v="371"/>
    <s v="Sales and Marketing Analyst "/>
    <x v="5"/>
    <s v="USA"/>
    <x v="0"/>
    <x v="0"/>
    <x v="3"/>
    <x v="0"/>
    <x v="0"/>
    <x v="3"/>
    <x v="1"/>
  </r>
  <r>
    <s v="ID0139"/>
    <d v="2012-05-26T00:43:27"/>
    <n v="40000"/>
    <n v="40000"/>
    <x v="0"/>
    <x v="371"/>
    <s v="Business Analyst"/>
    <x v="5"/>
    <s v="USA"/>
    <x v="0"/>
    <x v="0"/>
    <x v="3"/>
    <x v="0"/>
    <x v="0"/>
    <x v="3"/>
    <x v="1"/>
  </r>
  <r>
    <s v="ID0180"/>
    <d v="2012-05-26T00:49:50"/>
    <n v="40000"/>
    <n v="40000"/>
    <x v="0"/>
    <x v="371"/>
    <s v="Senior analyst"/>
    <x v="5"/>
    <s v="USA"/>
    <x v="0"/>
    <x v="0"/>
    <x v="1"/>
    <x v="0"/>
    <x v="0"/>
    <x v="3"/>
    <x v="1"/>
  </r>
  <r>
    <s v="ID0185"/>
    <d v="2012-05-26T00:50:32"/>
    <n v="40000"/>
    <n v="40000"/>
    <x v="0"/>
    <x v="371"/>
    <s v="analyst"/>
    <x v="5"/>
    <s v="USA"/>
    <x v="0"/>
    <x v="0"/>
    <x v="3"/>
    <x v="0"/>
    <x v="0"/>
    <x v="3"/>
    <x v="1"/>
  </r>
  <r>
    <s v="ID0254"/>
    <d v="2012-05-26T01:05:27"/>
    <n v="40000"/>
    <n v="40000"/>
    <x v="0"/>
    <x v="371"/>
    <s v="Business Analyst"/>
    <x v="5"/>
    <s v="USA"/>
    <x v="0"/>
    <x v="0"/>
    <x v="1"/>
    <x v="0"/>
    <x v="0"/>
    <x v="3"/>
    <x v="1"/>
  </r>
  <r>
    <s v="ID0272"/>
    <d v="2012-05-26T01:09:56"/>
    <n v="40000"/>
    <n v="40000"/>
    <x v="0"/>
    <x v="371"/>
    <s v="Analyst 2"/>
    <x v="5"/>
    <s v="USA"/>
    <x v="0"/>
    <x v="0"/>
    <x v="3"/>
    <x v="0"/>
    <x v="0"/>
    <x v="3"/>
    <x v="1"/>
  </r>
  <r>
    <s v="ID0280"/>
    <d v="2012-05-26T01:13:50"/>
    <n v="40000"/>
    <n v="40000"/>
    <x v="0"/>
    <x v="371"/>
    <s v="Business Analyst"/>
    <x v="5"/>
    <s v="USA"/>
    <x v="0"/>
    <x v="0"/>
    <x v="1"/>
    <x v="0"/>
    <x v="0"/>
    <x v="3"/>
    <x v="1"/>
  </r>
  <r>
    <s v="ID0310"/>
    <d v="2012-05-26T01:23:57"/>
    <n v="40000"/>
    <n v="40000"/>
    <x v="0"/>
    <x v="371"/>
    <s v="Royalties Coordinator"/>
    <x v="0"/>
    <s v="USA"/>
    <x v="0"/>
    <x v="0"/>
    <x v="3"/>
    <x v="0"/>
    <x v="0"/>
    <x v="3"/>
    <x v="1"/>
  </r>
  <r>
    <s v="ID0401"/>
    <d v="2012-05-26T02:05:58"/>
    <n v="40000"/>
    <n v="40000"/>
    <x v="0"/>
    <x v="371"/>
    <s v="Accounting Manager"/>
    <x v="0"/>
    <s v="USA"/>
    <x v="0"/>
    <x v="0"/>
    <x v="2"/>
    <x v="0"/>
    <x v="0"/>
    <x v="3"/>
    <x v="1"/>
  </r>
  <r>
    <s v="ID0495"/>
    <d v="2012-05-26T03:40:26"/>
    <n v="40000"/>
    <n v="40000"/>
    <x v="0"/>
    <x v="371"/>
    <s v="BAS"/>
    <x v="5"/>
    <s v="USA"/>
    <x v="0"/>
    <x v="0"/>
    <x v="2"/>
    <x v="0"/>
    <x v="0"/>
    <x v="3"/>
    <x v="1"/>
  </r>
  <r>
    <s v="ID0831"/>
    <d v="2012-05-26T23:05:15"/>
    <n v="40000"/>
    <n v="40000"/>
    <x v="0"/>
    <x v="371"/>
    <s v="High School Teacher"/>
    <x v="0"/>
    <s v="USA"/>
    <x v="0"/>
    <x v="0"/>
    <x v="2"/>
    <x v="3"/>
    <x v="3"/>
    <x v="3"/>
    <x v="1"/>
  </r>
  <r>
    <s v="ID0858"/>
    <d v="2012-05-27T03:25:53"/>
    <n v="40000"/>
    <n v="40000"/>
    <x v="0"/>
    <x v="371"/>
    <s v="Data Research Assistant"/>
    <x v="5"/>
    <s v="USA"/>
    <x v="0"/>
    <x v="0"/>
    <x v="1"/>
    <x v="25"/>
    <x v="4"/>
    <x v="3"/>
    <x v="1"/>
  </r>
  <r>
    <s v="ID0867"/>
    <d v="2012-05-27T06:17:41"/>
    <n v="40000"/>
    <n v="40000"/>
    <x v="0"/>
    <x v="371"/>
    <s v="IT Capacity Planner"/>
    <x v="5"/>
    <s v="USA"/>
    <x v="0"/>
    <x v="0"/>
    <x v="1"/>
    <x v="19"/>
    <x v="4"/>
    <x v="3"/>
    <x v="1"/>
  </r>
  <r>
    <s v="ID1220"/>
    <d v="2012-05-29T01:03:19"/>
    <s v="40,000 US"/>
    <n v="40000"/>
    <x v="0"/>
    <x v="371"/>
    <s v="Staff Accountant"/>
    <x v="8"/>
    <s v="USA"/>
    <x v="0"/>
    <x v="0"/>
    <x v="2"/>
    <x v="5"/>
    <x v="2"/>
    <x v="3"/>
    <x v="1"/>
  </r>
  <r>
    <s v="ID1265"/>
    <d v="2012-05-29T08:47:48"/>
    <n v="40000"/>
    <n v="40000"/>
    <x v="0"/>
    <x v="371"/>
    <s v="Senior Materials Handler"/>
    <x v="0"/>
    <s v="USA"/>
    <x v="0"/>
    <x v="0"/>
    <x v="2"/>
    <x v="10"/>
    <x v="3"/>
    <x v="3"/>
    <x v="1"/>
  </r>
  <r>
    <s v="ID1405"/>
    <d v="2012-05-29T23:06:00"/>
    <n v="40000"/>
    <n v="40000"/>
    <x v="0"/>
    <x v="371"/>
    <s v="Transportation Planner"/>
    <x v="0"/>
    <s v="USA"/>
    <x v="0"/>
    <x v="0"/>
    <x v="0"/>
    <x v="9"/>
    <x v="0"/>
    <x v="3"/>
    <x v="1"/>
  </r>
  <r>
    <s v="ID1409"/>
    <d v="2012-05-29T23:20:41"/>
    <n v="40000"/>
    <n v="40000"/>
    <x v="0"/>
    <x v="371"/>
    <s v="Project Coordinator"/>
    <x v="0"/>
    <s v="USA"/>
    <x v="0"/>
    <x v="0"/>
    <x v="3"/>
    <x v="24"/>
    <x v="4"/>
    <x v="3"/>
    <x v="1"/>
  </r>
  <r>
    <s v="ID1419"/>
    <d v="2012-05-30T00:42:50"/>
    <n v="40000"/>
    <n v="40000"/>
    <x v="0"/>
    <x v="371"/>
    <s v="Metrics Analyst"/>
    <x v="5"/>
    <s v="USA"/>
    <x v="0"/>
    <x v="0"/>
    <x v="2"/>
    <x v="7"/>
    <x v="0"/>
    <x v="3"/>
    <x v="1"/>
  </r>
  <r>
    <s v="ID1566"/>
    <d v="2012-06-01T00:18:35"/>
    <s v="$40,000 USD"/>
    <n v="40000"/>
    <x v="0"/>
    <x v="371"/>
    <s v="QA Data Analyst"/>
    <x v="5"/>
    <s v="USA"/>
    <x v="0"/>
    <x v="0"/>
    <x v="3"/>
    <x v="9"/>
    <x v="0"/>
    <x v="3"/>
    <x v="1"/>
  </r>
  <r>
    <s v="ID1767"/>
    <d v="2012-06-09T00:49:07"/>
    <n v="40000"/>
    <n v="40000"/>
    <x v="0"/>
    <x v="371"/>
    <s v="Market Research Analyst"/>
    <x v="5"/>
    <s v="USA"/>
    <x v="0"/>
    <x v="0"/>
    <x v="3"/>
    <x v="12"/>
    <x v="0"/>
    <x v="3"/>
    <x v="1"/>
  </r>
  <r>
    <s v="ID1794"/>
    <d v="2012-06-11T21:03:36"/>
    <n v="40000"/>
    <n v="40000"/>
    <x v="0"/>
    <x v="371"/>
    <s v="Intern"/>
    <x v="5"/>
    <s v="USA"/>
    <x v="0"/>
    <x v="0"/>
    <x v="2"/>
    <x v="19"/>
    <x v="4"/>
    <x v="3"/>
    <x v="1"/>
  </r>
  <r>
    <s v="ID1841"/>
    <d v="2012-06-14T04:22:36"/>
    <n v="40000"/>
    <n v="40000"/>
    <x v="0"/>
    <x v="371"/>
    <s v="Rates Analyst"/>
    <x v="5"/>
    <s v="USA"/>
    <x v="0"/>
    <x v="0"/>
    <x v="2"/>
    <x v="0"/>
    <x v="0"/>
    <x v="3"/>
    <x v="1"/>
  </r>
  <r>
    <s v="ID1851"/>
    <d v="2012-06-15T02:24:44"/>
    <n v="40000"/>
    <n v="40000"/>
    <x v="0"/>
    <x v="371"/>
    <s v="Research Support Specialist"/>
    <x v="1"/>
    <s v="USA"/>
    <x v="0"/>
    <x v="0"/>
    <x v="3"/>
    <x v="24"/>
    <x v="4"/>
    <x v="3"/>
    <x v="1"/>
  </r>
  <r>
    <s v="ID1930"/>
    <d v="2012-06-21T04:06:15"/>
    <n v="40000"/>
    <n v="40000"/>
    <x v="0"/>
    <x v="371"/>
    <s v="Corporate Trainer"/>
    <x v="5"/>
    <s v="USA"/>
    <x v="0"/>
    <x v="0"/>
    <x v="0"/>
    <x v="18"/>
    <x v="4"/>
    <x v="3"/>
    <x v="1"/>
  </r>
  <r>
    <s v="ID1461"/>
    <d v="2012-05-30T13:56:27"/>
    <n v="50000"/>
    <n v="50000"/>
    <x v="8"/>
    <x v="372"/>
    <s v="stress engineer"/>
    <x v="6"/>
    <s v="nld"/>
    <x v="12"/>
    <x v="2"/>
    <x v="3"/>
    <x v="12"/>
    <x v="0"/>
    <x v="3"/>
    <x v="1"/>
  </r>
  <r>
    <s v="ID0464"/>
    <d v="2012-05-26T03:08:28"/>
    <n v="25000"/>
    <n v="25000"/>
    <x v="1"/>
    <x v="373"/>
    <s v="Analyst"/>
    <x v="5"/>
    <s v="UK"/>
    <x v="1"/>
    <x v="1"/>
    <x v="3"/>
    <x v="0"/>
    <x v="0"/>
    <x v="3"/>
    <x v="1"/>
  </r>
  <r>
    <s v="ID1118"/>
    <d v="2012-05-28T17:09:40"/>
    <s v="Â£25000"/>
    <n v="25000"/>
    <x v="1"/>
    <x v="373"/>
    <s v="Developer"/>
    <x v="5"/>
    <s v="UK"/>
    <x v="1"/>
    <x v="1"/>
    <x v="3"/>
    <x v="18"/>
    <x v="4"/>
    <x v="3"/>
    <x v="1"/>
  </r>
  <r>
    <s v="ID1241"/>
    <d v="2012-05-29T04:03:07"/>
    <n v="25000"/>
    <n v="25000"/>
    <x v="1"/>
    <x v="373"/>
    <s v="Senior Accounts Clerk"/>
    <x v="8"/>
    <s v="UK"/>
    <x v="1"/>
    <x v="1"/>
    <x v="2"/>
    <x v="2"/>
    <x v="2"/>
    <x v="3"/>
    <x v="1"/>
  </r>
  <r>
    <s v="ID1472"/>
    <d v="2012-05-30T16:49:15"/>
    <s v="Â£25000"/>
    <n v="25000"/>
    <x v="1"/>
    <x v="373"/>
    <s v="Assistant Financial Accountant"/>
    <x v="8"/>
    <s v="UK"/>
    <x v="1"/>
    <x v="1"/>
    <x v="3"/>
    <x v="21"/>
    <x v="1"/>
    <x v="3"/>
    <x v="1"/>
  </r>
  <r>
    <s v="ID1562"/>
    <d v="2012-05-31T23:09:08"/>
    <s v="Â£25000"/>
    <n v="25000"/>
    <x v="1"/>
    <x v="373"/>
    <s v="Reporting Team Lead"/>
    <x v="3"/>
    <s v="UK"/>
    <x v="1"/>
    <x v="1"/>
    <x v="3"/>
    <x v="19"/>
    <x v="4"/>
    <x v="3"/>
    <x v="1"/>
  </r>
  <r>
    <s v="ID1905"/>
    <d v="2012-06-19T18:17:42"/>
    <n v="25000"/>
    <n v="25000"/>
    <x v="1"/>
    <x v="373"/>
    <s v="Data Analyst"/>
    <x v="5"/>
    <s v="UK"/>
    <x v="1"/>
    <x v="1"/>
    <x v="3"/>
    <x v="18"/>
    <x v="4"/>
    <x v="3"/>
    <x v="1"/>
  </r>
  <r>
    <s v="ID1366"/>
    <d v="2012-05-29T19:31:32"/>
    <s v="2.21Lac"/>
    <n v="2210000"/>
    <x v="5"/>
    <x v="374"/>
    <s v="Marketing"/>
    <x v="5"/>
    <s v="India"/>
    <x v="7"/>
    <x v="3"/>
    <x v="0"/>
    <x v="38"/>
    <x v="0"/>
    <x v="3"/>
    <x v="1"/>
  </r>
  <r>
    <s v="ID1800"/>
    <d v="2012-06-12T01:55:12"/>
    <n v="40000"/>
    <n v="40000"/>
    <x v="3"/>
    <x v="375"/>
    <s v="Machine Scheduler"/>
    <x v="5"/>
    <s v="Canada"/>
    <x v="3"/>
    <x v="0"/>
    <x v="0"/>
    <x v="24"/>
    <x v="4"/>
    <x v="3"/>
    <x v="1"/>
  </r>
  <r>
    <s v="ID1389"/>
    <d v="2012-05-29T21:50:30"/>
    <n v="39000"/>
    <n v="39000"/>
    <x v="0"/>
    <x v="376"/>
    <s v="I.T Manager"/>
    <x v="0"/>
    <s v="South Africa"/>
    <x v="14"/>
    <x v="4"/>
    <x v="1"/>
    <x v="7"/>
    <x v="0"/>
    <x v="3"/>
    <x v="1"/>
  </r>
  <r>
    <s v="ID0631"/>
    <d v="2012-05-26T11:17:56"/>
    <n v="39000"/>
    <n v="39000"/>
    <x v="0"/>
    <x v="376"/>
    <s v="Content Analyst "/>
    <x v="5"/>
    <s v="USA"/>
    <x v="0"/>
    <x v="0"/>
    <x v="1"/>
    <x v="18"/>
    <x v="4"/>
    <x v="3"/>
    <x v="1"/>
  </r>
  <r>
    <s v="ID1873"/>
    <d v="2012-06-16T05:23:03"/>
    <n v="38666"/>
    <n v="38666"/>
    <x v="0"/>
    <x v="377"/>
    <s v="Actuarial Specialist"/>
    <x v="1"/>
    <s v="South Africa"/>
    <x v="14"/>
    <x v="4"/>
    <x v="1"/>
    <x v="2"/>
    <x v="2"/>
    <x v="3"/>
    <x v="1"/>
  </r>
  <r>
    <s v="ID1143"/>
    <d v="2012-05-28T19:09:37"/>
    <n v="30000"/>
    <n v="30000"/>
    <x v="2"/>
    <x v="378"/>
    <s v="Translator"/>
    <x v="5"/>
    <s v="Belgium"/>
    <x v="48"/>
    <x v="1"/>
    <x v="0"/>
    <x v="5"/>
    <x v="2"/>
    <x v="3"/>
    <x v="1"/>
  </r>
  <r>
    <s v="ID1298"/>
    <d v="2012-05-29T13:16:59"/>
    <s v="30000 EUR"/>
    <n v="30000"/>
    <x v="2"/>
    <x v="378"/>
    <s v="Employee"/>
    <x v="5"/>
    <s v="Belgium"/>
    <x v="48"/>
    <x v="1"/>
    <x v="2"/>
    <x v="5"/>
    <x v="2"/>
    <x v="3"/>
    <x v="1"/>
  </r>
  <r>
    <s v="ID1239"/>
    <d v="2012-05-29T03:51:09"/>
    <n v="30"/>
    <n v="30000"/>
    <x v="2"/>
    <x v="378"/>
    <s v="education advisor"/>
    <x v="4"/>
    <s v="the Netherlands"/>
    <x v="2"/>
    <x v="1"/>
    <x v="0"/>
    <x v="9"/>
    <x v="0"/>
    <x v="3"/>
    <x v="1"/>
  </r>
  <r>
    <s v="ID0849"/>
    <d v="2012-05-27T01:30:55"/>
    <s v="30000 eur"/>
    <n v="30000"/>
    <x v="2"/>
    <x v="378"/>
    <s v="financialcotroller"/>
    <x v="8"/>
    <s v="portugal"/>
    <x v="41"/>
    <x v="1"/>
    <x v="1"/>
    <x v="9"/>
    <x v="0"/>
    <x v="3"/>
    <x v="1"/>
  </r>
  <r>
    <s v="ID1671"/>
    <d v="2012-06-04T23:38:47"/>
    <s v="30000 â‚¬"/>
    <n v="30000"/>
    <x v="2"/>
    <x v="378"/>
    <s v="Safety technician"/>
    <x v="5"/>
    <s v="Spain"/>
    <x v="15"/>
    <x v="1"/>
    <x v="0"/>
    <x v="13"/>
    <x v="2"/>
    <x v="3"/>
    <x v="1"/>
  </r>
  <r>
    <s v="ID0059"/>
    <d v="2012-05-25T06:57:52"/>
    <n v="38000"/>
    <n v="38000"/>
    <x v="0"/>
    <x v="379"/>
    <s v="Senior Analyst"/>
    <x v="5"/>
    <s v="USA"/>
    <x v="0"/>
    <x v="0"/>
    <x v="3"/>
    <x v="0"/>
    <x v="0"/>
    <x v="3"/>
    <x v="1"/>
  </r>
  <r>
    <s v="ID0572"/>
    <d v="2012-05-26T06:50:23"/>
    <n v="38000"/>
    <n v="38000"/>
    <x v="0"/>
    <x v="379"/>
    <s v="Costing Analysis"/>
    <x v="5"/>
    <s v="USA"/>
    <x v="0"/>
    <x v="0"/>
    <x v="1"/>
    <x v="26"/>
    <x v="2"/>
    <x v="3"/>
    <x v="1"/>
  </r>
  <r>
    <s v="ID1530"/>
    <d v="2012-05-31T09:28:05"/>
    <n v="38000"/>
    <n v="38000"/>
    <x v="0"/>
    <x v="379"/>
    <s v="Accountant"/>
    <x v="8"/>
    <s v="USA"/>
    <x v="0"/>
    <x v="0"/>
    <x v="3"/>
    <x v="26"/>
    <x v="2"/>
    <x v="3"/>
    <x v="1"/>
  </r>
  <r>
    <s v="ID1611"/>
    <d v="2012-06-02T02:28:30"/>
    <n v="38000"/>
    <n v="38000"/>
    <x v="0"/>
    <x v="379"/>
    <s v="Business Analyst"/>
    <x v="5"/>
    <s v="USA"/>
    <x v="0"/>
    <x v="0"/>
    <x v="1"/>
    <x v="24"/>
    <x v="4"/>
    <x v="3"/>
    <x v="1"/>
  </r>
  <r>
    <s v="ID0114"/>
    <d v="2012-05-26T00:41:28"/>
    <n v="37900"/>
    <n v="37900"/>
    <x v="0"/>
    <x v="380"/>
    <s v="Accounting Coordinator"/>
    <x v="8"/>
    <s v="USA"/>
    <x v="0"/>
    <x v="0"/>
    <x v="1"/>
    <x v="0"/>
    <x v="0"/>
    <x v="3"/>
    <x v="1"/>
  </r>
  <r>
    <s v="ID0755"/>
    <d v="2012-05-26T16:34:57"/>
    <s v="Â£ 24000"/>
    <n v="24000"/>
    <x v="1"/>
    <x v="381"/>
    <s v="Business Support Specialist"/>
    <x v="1"/>
    <s v="UK"/>
    <x v="1"/>
    <x v="1"/>
    <x v="1"/>
    <x v="9"/>
    <x v="0"/>
    <x v="3"/>
    <x v="1"/>
  </r>
  <r>
    <s v="ID1017"/>
    <d v="2012-05-28T11:58:39"/>
    <s v="R308 500"/>
    <n v="308500"/>
    <x v="9"/>
    <x v="382"/>
    <s v="Management Information Consultant"/>
    <x v="0"/>
    <s v="South Africa"/>
    <x v="14"/>
    <x v="4"/>
    <x v="1"/>
    <x v="18"/>
    <x v="4"/>
    <x v="3"/>
    <x v="1"/>
  </r>
  <r>
    <s v="ID1850"/>
    <d v="2012-06-15T01:10:09"/>
    <n v="37500"/>
    <n v="37500"/>
    <x v="0"/>
    <x v="383"/>
    <s v="consultant"/>
    <x v="4"/>
    <s v="India"/>
    <x v="7"/>
    <x v="3"/>
    <x v="1"/>
    <x v="0"/>
    <x v="0"/>
    <x v="3"/>
    <x v="1"/>
  </r>
  <r>
    <s v="ID0154"/>
    <d v="2012-05-26T00:45:06"/>
    <n v="37440"/>
    <n v="37440"/>
    <x v="0"/>
    <x v="384"/>
    <s v="sales analyst"/>
    <x v="5"/>
    <s v="USA"/>
    <x v="0"/>
    <x v="0"/>
    <x v="1"/>
    <x v="0"/>
    <x v="0"/>
    <x v="3"/>
    <x v="1"/>
  </r>
  <r>
    <s v="ID0663"/>
    <d v="2012-05-26T12:31:29"/>
    <n v="37000"/>
    <n v="37000"/>
    <x v="0"/>
    <x v="385"/>
    <s v="Cad Engineer"/>
    <x v="6"/>
    <s v="India"/>
    <x v="7"/>
    <x v="3"/>
    <x v="3"/>
    <x v="2"/>
    <x v="2"/>
    <x v="3"/>
    <x v="1"/>
  </r>
  <r>
    <s v="ID1404"/>
    <d v="2012-05-29T22:56:24"/>
    <s v="37K"/>
    <n v="37000"/>
    <x v="0"/>
    <x v="385"/>
    <s v="Credentialing Coordinator &amp; Productivity Reports &quot;Guru&quot;"/>
    <x v="3"/>
    <s v="USA"/>
    <x v="0"/>
    <x v="0"/>
    <x v="2"/>
    <x v="1"/>
    <x v="1"/>
    <x v="3"/>
    <x v="1"/>
  </r>
  <r>
    <s v="ID0892"/>
    <d v="2012-05-27T13:45:47"/>
    <n v="36500"/>
    <n v="36500"/>
    <x v="0"/>
    <x v="386"/>
    <s v="Accountant"/>
    <x v="8"/>
    <s v="Saudi Arabia"/>
    <x v="34"/>
    <x v="3"/>
    <x v="3"/>
    <x v="5"/>
    <x v="2"/>
    <x v="3"/>
    <x v="1"/>
  </r>
  <r>
    <s v="ID0917"/>
    <d v="2012-05-27T17:24:09"/>
    <n v="36400"/>
    <n v="36400"/>
    <x v="0"/>
    <x v="387"/>
    <s v="Analyst"/>
    <x v="5"/>
    <s v="Zimbabwe"/>
    <x v="53"/>
    <x v="4"/>
    <x v="3"/>
    <x v="3"/>
    <x v="3"/>
    <x v="3"/>
    <x v="1"/>
  </r>
  <r>
    <s v="ID1093"/>
    <d v="2012-05-28T16:01:05"/>
    <s v="Â£23000"/>
    <n v="23000"/>
    <x v="1"/>
    <x v="388"/>
    <s v="Data Analyst"/>
    <x v="5"/>
    <s v="UK"/>
    <x v="1"/>
    <x v="1"/>
    <x v="1"/>
    <x v="12"/>
    <x v="0"/>
    <x v="3"/>
    <x v="1"/>
  </r>
  <r>
    <s v="ID1148"/>
    <d v="2012-05-28T19:32:15"/>
    <s v="Â£23000"/>
    <n v="23000"/>
    <x v="1"/>
    <x v="388"/>
    <s v="Data Management Officer"/>
    <x v="0"/>
    <s v="UK"/>
    <x v="1"/>
    <x v="1"/>
    <x v="3"/>
    <x v="2"/>
    <x v="2"/>
    <x v="3"/>
    <x v="1"/>
  </r>
  <r>
    <s v="ID1315"/>
    <d v="2012-05-29T15:08:12"/>
    <s v="â‚¬ 28500"/>
    <n v="28500"/>
    <x v="2"/>
    <x v="389"/>
    <s v="Salary Professsional"/>
    <x v="5"/>
    <s v="Netherlands"/>
    <x v="2"/>
    <x v="1"/>
    <x v="0"/>
    <x v="12"/>
    <x v="0"/>
    <x v="3"/>
    <x v="1"/>
  </r>
  <r>
    <s v="ID0784"/>
    <d v="2012-05-26T19:22:53"/>
    <s v="AUS$36000"/>
    <n v="36000"/>
    <x v="0"/>
    <x v="390"/>
    <s v="Key Expert User"/>
    <x v="0"/>
    <s v="Australia"/>
    <x v="6"/>
    <x v="2"/>
    <x v="2"/>
    <x v="13"/>
    <x v="2"/>
    <x v="3"/>
    <x v="1"/>
  </r>
  <r>
    <s v="ID1635"/>
    <d v="2012-06-03T02:54:32"/>
    <n v="36000"/>
    <n v="36000"/>
    <x v="0"/>
    <x v="390"/>
    <s v="Environmental Adviser"/>
    <x v="4"/>
    <s v="Azerbaijan"/>
    <x v="54"/>
    <x v="3"/>
    <x v="3"/>
    <x v="12"/>
    <x v="0"/>
    <x v="3"/>
    <x v="1"/>
  </r>
  <r>
    <s v="ID0914"/>
    <d v="2012-05-27T17:10:36"/>
    <n v="36000"/>
    <n v="36000"/>
    <x v="0"/>
    <x v="390"/>
    <s v="QA Supervisor"/>
    <x v="7"/>
    <s v="Czech Republic"/>
    <x v="55"/>
    <x v="1"/>
    <x v="2"/>
    <x v="29"/>
    <x v="0"/>
    <x v="3"/>
    <x v="1"/>
  </r>
  <r>
    <s v="ID1310"/>
    <d v="2012-05-29T14:55:21"/>
    <s v="36K"/>
    <n v="36000"/>
    <x v="0"/>
    <x v="390"/>
    <s v="Administrative Assistant"/>
    <x v="5"/>
    <s v="Kuwait"/>
    <x v="47"/>
    <x v="3"/>
    <x v="2"/>
    <x v="2"/>
    <x v="2"/>
    <x v="3"/>
    <x v="1"/>
  </r>
  <r>
    <s v="ID0988"/>
    <d v="2012-05-28T08:39:53"/>
    <n v="3000"/>
    <n v="36000"/>
    <x v="0"/>
    <x v="390"/>
    <s v="Project manager"/>
    <x v="0"/>
    <s v="malaysia"/>
    <x v="56"/>
    <x v="3"/>
    <x v="0"/>
    <x v="18"/>
    <x v="4"/>
    <x v="3"/>
    <x v="1"/>
  </r>
  <r>
    <s v="ID0284"/>
    <d v="2012-05-26T01:15:12"/>
    <s v="36000 $"/>
    <n v="36000"/>
    <x v="0"/>
    <x v="390"/>
    <s v="Senior Specialist"/>
    <x v="1"/>
    <s v="Russia"/>
    <x v="23"/>
    <x v="1"/>
    <x v="3"/>
    <x v="0"/>
    <x v="0"/>
    <x v="3"/>
    <x v="1"/>
  </r>
  <r>
    <s v="ID0594"/>
    <d v="2012-05-26T08:17:53"/>
    <s v="$36 000"/>
    <n v="36000"/>
    <x v="0"/>
    <x v="390"/>
    <s v="Consulting"/>
    <x v="4"/>
    <s v="Russia"/>
    <x v="23"/>
    <x v="1"/>
    <x v="1"/>
    <x v="2"/>
    <x v="2"/>
    <x v="3"/>
    <x v="1"/>
  </r>
  <r>
    <s v="ID0129"/>
    <d v="2012-05-26T00:42:32"/>
    <s v="36000 usd"/>
    <n v="36000"/>
    <x v="0"/>
    <x v="390"/>
    <s v="senior accountant"/>
    <x v="8"/>
    <s v="Turkey"/>
    <x v="43"/>
    <x v="1"/>
    <x v="3"/>
    <x v="0"/>
    <x v="0"/>
    <x v="3"/>
    <x v="1"/>
  </r>
  <r>
    <s v="ID0752"/>
    <d v="2012-05-26T16:29:36"/>
    <n v="36000"/>
    <n v="36000"/>
    <x v="0"/>
    <x v="390"/>
    <s v="ENGINEER"/>
    <x v="6"/>
    <s v="uae"/>
    <x v="25"/>
    <x v="3"/>
    <x v="0"/>
    <x v="17"/>
    <x v="0"/>
    <x v="3"/>
    <x v="1"/>
  </r>
  <r>
    <s v="ID0952"/>
    <d v="2012-05-28T01:29:19"/>
    <n v="3000"/>
    <n v="36000"/>
    <x v="0"/>
    <x v="390"/>
    <s v="Accountant"/>
    <x v="8"/>
    <s v="United Arab Emirates"/>
    <x v="25"/>
    <x v="4"/>
    <x v="3"/>
    <x v="37"/>
    <x v="4"/>
    <x v="3"/>
    <x v="1"/>
  </r>
  <r>
    <s v="ID0092"/>
    <d v="2012-05-26T00:39:38"/>
    <n v="36000"/>
    <n v="36000"/>
    <x v="0"/>
    <x v="390"/>
    <s v="Graphic Design Manager"/>
    <x v="0"/>
    <s v="USA"/>
    <x v="0"/>
    <x v="0"/>
    <x v="2"/>
    <x v="0"/>
    <x v="0"/>
    <x v="3"/>
    <x v="1"/>
  </r>
  <r>
    <s v="ID0106"/>
    <d v="2012-05-26T00:40:57"/>
    <n v="36000"/>
    <n v="36000"/>
    <x v="0"/>
    <x v="390"/>
    <s v="Analyst"/>
    <x v="5"/>
    <s v="USA"/>
    <x v="0"/>
    <x v="0"/>
    <x v="3"/>
    <x v="0"/>
    <x v="0"/>
    <x v="3"/>
    <x v="1"/>
  </r>
  <r>
    <s v="ID0302"/>
    <d v="2012-05-26T01:22:22"/>
    <s v="36,000 USD"/>
    <n v="36000"/>
    <x v="0"/>
    <x v="390"/>
    <s v="PRODUCTION ASSISTANT"/>
    <x v="5"/>
    <s v="USA"/>
    <x v="0"/>
    <x v="0"/>
    <x v="1"/>
    <x v="0"/>
    <x v="0"/>
    <x v="3"/>
    <x v="1"/>
  </r>
  <r>
    <s v="ID1380"/>
    <d v="2012-05-29T21:27:23"/>
    <n v="36000"/>
    <n v="36000"/>
    <x v="0"/>
    <x v="390"/>
    <s v="Data Specialist"/>
    <x v="1"/>
    <s v="USA"/>
    <x v="0"/>
    <x v="0"/>
    <x v="1"/>
    <x v="9"/>
    <x v="0"/>
    <x v="3"/>
    <x v="1"/>
  </r>
  <r>
    <s v="ID1741"/>
    <d v="2012-06-07T23:48:29"/>
    <n v="36000"/>
    <n v="36000"/>
    <x v="0"/>
    <x v="390"/>
    <s v="clerk"/>
    <x v="5"/>
    <s v="USA"/>
    <x v="0"/>
    <x v="0"/>
    <x v="3"/>
    <x v="25"/>
    <x v="4"/>
    <x v="3"/>
    <x v="1"/>
  </r>
  <r>
    <s v="ID1899"/>
    <d v="2012-06-19T04:55:06"/>
    <n v="28000"/>
    <n v="28000"/>
    <x v="2"/>
    <x v="391"/>
    <s v="controller"/>
    <x v="7"/>
    <s v="Spain"/>
    <x v="15"/>
    <x v="1"/>
    <x v="3"/>
    <x v="9"/>
    <x v="0"/>
    <x v="3"/>
    <x v="1"/>
  </r>
  <r>
    <s v="ID1613"/>
    <d v="2012-06-02T03:13:57"/>
    <n v="35500"/>
    <n v="35500"/>
    <x v="0"/>
    <x v="392"/>
    <s v="SAS Adminstrator"/>
    <x v="5"/>
    <s v="USA"/>
    <x v="0"/>
    <x v="0"/>
    <x v="3"/>
    <x v="3"/>
    <x v="3"/>
    <x v="3"/>
    <x v="1"/>
  </r>
  <r>
    <s v="ID1714"/>
    <d v="2012-06-06T11:21:08"/>
    <n v="36000"/>
    <n v="36000"/>
    <x v="3"/>
    <x v="393"/>
    <s v="data organizer"/>
    <x v="5"/>
    <s v="Canada"/>
    <x v="3"/>
    <x v="0"/>
    <x v="1"/>
    <x v="19"/>
    <x v="4"/>
    <x v="3"/>
    <x v="1"/>
  </r>
  <r>
    <s v="ID1783"/>
    <d v="2012-06-10T20:30:23"/>
    <s v="Â£22300"/>
    <n v="22300"/>
    <x v="1"/>
    <x v="394"/>
    <s v="Analysis &amp; insight consultant"/>
    <x v="5"/>
    <s v="UK"/>
    <x v="1"/>
    <x v="1"/>
    <x v="1"/>
    <x v="25"/>
    <x v="4"/>
    <x v="3"/>
    <x v="1"/>
  </r>
  <r>
    <s v="ID1609"/>
    <d v="2012-06-02T01:43:24"/>
    <n v="2300"/>
    <n v="27600"/>
    <x v="2"/>
    <x v="395"/>
    <s v="controller"/>
    <x v="7"/>
    <s v="Hungary"/>
    <x v="52"/>
    <x v="1"/>
    <x v="1"/>
    <x v="5"/>
    <x v="2"/>
    <x v="3"/>
    <x v="1"/>
  </r>
  <r>
    <s v="ID0368"/>
    <d v="2012-05-26T01:50:00"/>
    <n v="35000"/>
    <n v="35000"/>
    <x v="0"/>
    <x v="396"/>
    <s v="Senior Treasury Analyst"/>
    <x v="5"/>
    <s v="Brasil"/>
    <x v="5"/>
    <x v="0"/>
    <x v="1"/>
    <x v="0"/>
    <x v="0"/>
    <x v="3"/>
    <x v="1"/>
  </r>
  <r>
    <s v="ID0731"/>
    <d v="2012-05-26T15:07:39"/>
    <n v="35000"/>
    <n v="35000"/>
    <x v="0"/>
    <x v="396"/>
    <s v="Associate"/>
    <x v="5"/>
    <s v="India"/>
    <x v="7"/>
    <x v="3"/>
    <x v="3"/>
    <x v="2"/>
    <x v="2"/>
    <x v="3"/>
    <x v="1"/>
  </r>
  <r>
    <s v="ID1277"/>
    <d v="2012-05-29T10:11:28"/>
    <n v="35000"/>
    <n v="35000"/>
    <x v="0"/>
    <x v="396"/>
    <s v="AVP Securitisation"/>
    <x v="2"/>
    <s v="Malaysia"/>
    <x v="56"/>
    <x v="3"/>
    <x v="1"/>
    <x v="13"/>
    <x v="2"/>
    <x v="3"/>
    <x v="1"/>
  </r>
  <r>
    <s v="ID0416"/>
    <d v="2012-05-26T02:17:01"/>
    <n v="35000"/>
    <n v="35000"/>
    <x v="0"/>
    <x v="396"/>
    <s v="Credit Analyst"/>
    <x v="5"/>
    <s v="Russia"/>
    <x v="23"/>
    <x v="1"/>
    <x v="3"/>
    <x v="0"/>
    <x v="0"/>
    <x v="3"/>
    <x v="1"/>
  </r>
  <r>
    <s v="ID0862"/>
    <d v="2012-05-27T04:05:28"/>
    <n v="35000"/>
    <n v="35000"/>
    <x v="0"/>
    <x v="396"/>
    <s v="Purchasing Manager"/>
    <x v="0"/>
    <s v="Uruguay"/>
    <x v="57"/>
    <x v="0"/>
    <x v="1"/>
    <x v="2"/>
    <x v="2"/>
    <x v="3"/>
    <x v="1"/>
  </r>
  <r>
    <s v="ID0151"/>
    <d v="2012-05-26T00:44:40"/>
    <n v="35000"/>
    <n v="35000"/>
    <x v="0"/>
    <x v="396"/>
    <s v="Program Services Coordinator"/>
    <x v="0"/>
    <s v="USA"/>
    <x v="0"/>
    <x v="0"/>
    <x v="2"/>
    <x v="0"/>
    <x v="0"/>
    <x v="3"/>
    <x v="1"/>
  </r>
  <r>
    <s v="ID0558"/>
    <d v="2012-05-26T05:50:26"/>
    <n v="35000"/>
    <n v="35000"/>
    <x v="0"/>
    <x v="396"/>
    <s v="Analyst"/>
    <x v="5"/>
    <s v="USA"/>
    <x v="0"/>
    <x v="0"/>
    <x v="2"/>
    <x v="0"/>
    <x v="0"/>
    <x v="3"/>
    <x v="1"/>
  </r>
  <r>
    <s v="ID0562"/>
    <d v="2012-05-26T06:08:23"/>
    <n v="35000"/>
    <n v="35000"/>
    <x v="0"/>
    <x v="396"/>
    <s v="Technical Support Technician"/>
    <x v="5"/>
    <s v="USA"/>
    <x v="0"/>
    <x v="0"/>
    <x v="0"/>
    <x v="17"/>
    <x v="0"/>
    <x v="3"/>
    <x v="1"/>
  </r>
  <r>
    <s v="ID0704"/>
    <d v="2012-05-26T13:49:54"/>
    <n v="35000"/>
    <n v="35000"/>
    <x v="0"/>
    <x v="396"/>
    <s v="IT Specialist"/>
    <x v="1"/>
    <s v="USA"/>
    <x v="0"/>
    <x v="0"/>
    <x v="3"/>
    <x v="2"/>
    <x v="2"/>
    <x v="3"/>
    <x v="1"/>
  </r>
  <r>
    <s v="ID1152"/>
    <d v="2012-05-28T20:20:54"/>
    <n v="35000"/>
    <n v="35000"/>
    <x v="0"/>
    <x v="396"/>
    <s v="BI Analyst"/>
    <x v="5"/>
    <s v="USA"/>
    <x v="0"/>
    <x v="0"/>
    <x v="1"/>
    <x v="3"/>
    <x v="3"/>
    <x v="3"/>
    <x v="1"/>
  </r>
  <r>
    <s v="ID1664"/>
    <d v="2012-06-04T19:11:18"/>
    <s v="Â£22k"/>
    <n v="22000"/>
    <x v="1"/>
    <x v="397"/>
    <s v="Supply/Demand Planner"/>
    <x v="0"/>
    <s v="UK"/>
    <x v="1"/>
    <x v="1"/>
    <x v="3"/>
    <x v="11"/>
    <x v="3"/>
    <x v="3"/>
    <x v="1"/>
  </r>
  <r>
    <s v="ID0996"/>
    <d v="2012-05-28T09:38:29"/>
    <n v="35000"/>
    <n v="35000"/>
    <x v="3"/>
    <x v="398"/>
    <s v="Reporting Analyst"/>
    <x v="5"/>
    <s v="Canada"/>
    <x v="3"/>
    <x v="0"/>
    <x v="1"/>
    <x v="25"/>
    <x v="4"/>
    <x v="3"/>
    <x v="1"/>
  </r>
  <r>
    <s v="ID0747"/>
    <d v="2012-05-26T16:12:09"/>
    <s v="GBP21798"/>
    <n v="21798"/>
    <x v="1"/>
    <x v="399"/>
    <s v="Data Analyst"/>
    <x v="5"/>
    <s v="UK"/>
    <x v="1"/>
    <x v="1"/>
    <x v="1"/>
    <x v="31"/>
    <x v="4"/>
    <x v="3"/>
    <x v="1"/>
  </r>
  <r>
    <s v="ID0261"/>
    <d v="2012-05-26T01:07:42"/>
    <n v="1920000"/>
    <n v="1920000"/>
    <x v="5"/>
    <x v="400"/>
    <s v="Project Manager"/>
    <x v="0"/>
    <s v="India"/>
    <x v="7"/>
    <x v="3"/>
    <x v="2"/>
    <x v="0"/>
    <x v="0"/>
    <x v="3"/>
    <x v="1"/>
  </r>
  <r>
    <s v="ID1546"/>
    <d v="2012-05-31T17:21:45"/>
    <n v="34000"/>
    <n v="34000"/>
    <x v="0"/>
    <x v="401"/>
    <s v="Sr Analyst"/>
    <x v="5"/>
    <s v="India"/>
    <x v="7"/>
    <x v="3"/>
    <x v="1"/>
    <x v="25"/>
    <x v="4"/>
    <x v="3"/>
    <x v="1"/>
  </r>
  <r>
    <s v="ID0404"/>
    <d v="2012-05-26T02:07:28"/>
    <n v="34000"/>
    <n v="34000"/>
    <x v="0"/>
    <x v="401"/>
    <s v="Information Research Technician II"/>
    <x v="5"/>
    <s v="USA"/>
    <x v="0"/>
    <x v="0"/>
    <x v="3"/>
    <x v="0"/>
    <x v="0"/>
    <x v="3"/>
    <x v="1"/>
  </r>
  <r>
    <s v="ID0803"/>
    <d v="2012-05-26T21:13:51"/>
    <n v="33900"/>
    <n v="33900"/>
    <x v="0"/>
    <x v="402"/>
    <s v="Administrative Assistant"/>
    <x v="5"/>
    <s v="USA"/>
    <x v="0"/>
    <x v="0"/>
    <x v="2"/>
    <x v="2"/>
    <x v="2"/>
    <x v="3"/>
    <x v="1"/>
  </r>
  <r>
    <s v="ID1615"/>
    <d v="2012-06-02T03:29:19"/>
    <s v="Â£21500Uk"/>
    <n v="21500"/>
    <x v="1"/>
    <x v="403"/>
    <s v="Data Analyst"/>
    <x v="5"/>
    <s v="UK"/>
    <x v="1"/>
    <x v="1"/>
    <x v="1"/>
    <x v="24"/>
    <x v="4"/>
    <x v="3"/>
    <x v="1"/>
  </r>
  <r>
    <s v="ID1797"/>
    <d v="2012-06-11T22:21:25"/>
    <n v="33600"/>
    <n v="33600"/>
    <x v="0"/>
    <x v="404"/>
    <s v="Executive"/>
    <x v="5"/>
    <s v="Singapore"/>
    <x v="17"/>
    <x v="3"/>
    <x v="1"/>
    <x v="19"/>
    <x v="4"/>
    <x v="3"/>
    <x v="1"/>
  </r>
  <r>
    <s v="ID1798"/>
    <d v="2012-06-11T22:22:00"/>
    <n v="33600"/>
    <n v="33600"/>
    <x v="0"/>
    <x v="404"/>
    <s v="Executive"/>
    <x v="5"/>
    <s v="Singapore"/>
    <x v="17"/>
    <x v="3"/>
    <x v="1"/>
    <x v="19"/>
    <x v="4"/>
    <x v="3"/>
    <x v="1"/>
  </r>
  <r>
    <s v="ID0689"/>
    <d v="2012-05-26T13:18:32"/>
    <s v="33,500 US $"/>
    <n v="33500"/>
    <x v="0"/>
    <x v="405"/>
    <s v="Sr. Executive Finance &amp; Accounts"/>
    <x v="8"/>
    <s v="Dubai"/>
    <x v="44"/>
    <x v="3"/>
    <x v="0"/>
    <x v="2"/>
    <x v="2"/>
    <x v="3"/>
    <x v="1"/>
  </r>
  <r>
    <s v="ID0074"/>
    <d v="2012-05-25T23:01:20"/>
    <n v="2785"/>
    <n v="33420"/>
    <x v="0"/>
    <x v="406"/>
    <s v="Process Flow Coordinator"/>
    <x v="0"/>
    <s v="United Arab Emirates"/>
    <x v="25"/>
    <x v="4"/>
    <x v="1"/>
    <x v="0"/>
    <x v="0"/>
    <x v="3"/>
    <x v="1"/>
  </r>
  <r>
    <s v="ID1828"/>
    <d v="2012-06-13T04:40:03"/>
    <n v="33250"/>
    <n v="33250"/>
    <x v="0"/>
    <x v="407"/>
    <s v="Planning and Logistics Coordinator"/>
    <x v="0"/>
    <s v="USA"/>
    <x v="0"/>
    <x v="0"/>
    <x v="1"/>
    <x v="3"/>
    <x v="3"/>
    <x v="3"/>
    <x v="1"/>
  </r>
  <r>
    <s v="ID0575"/>
    <d v="2012-05-26T07:01:10"/>
    <s v="Â£21000"/>
    <n v="21000"/>
    <x v="1"/>
    <x v="408"/>
    <s v="Sales Analyst"/>
    <x v="5"/>
    <s v="UK"/>
    <x v="1"/>
    <x v="1"/>
    <x v="1"/>
    <x v="2"/>
    <x v="2"/>
    <x v="3"/>
    <x v="1"/>
  </r>
  <r>
    <s v="ID1373"/>
    <d v="2012-05-29T20:03:07"/>
    <n v="33000"/>
    <n v="33000"/>
    <x v="0"/>
    <x v="409"/>
    <s v="Quality Control Supervisor"/>
    <x v="7"/>
    <s v="USA"/>
    <x v="0"/>
    <x v="0"/>
    <x v="3"/>
    <x v="18"/>
    <x v="4"/>
    <x v="3"/>
    <x v="1"/>
  </r>
  <r>
    <s v="ID1617"/>
    <d v="2012-06-02T06:21:45"/>
    <n v="32884.800000000003"/>
    <n v="32884"/>
    <x v="0"/>
    <x v="410"/>
    <s v="Administrative Assistant"/>
    <x v="5"/>
    <s v="USA"/>
    <x v="0"/>
    <x v="0"/>
    <x v="1"/>
    <x v="2"/>
    <x v="2"/>
    <x v="3"/>
    <x v="1"/>
  </r>
  <r>
    <s v="ID1127"/>
    <d v="2012-05-28T17:42:22"/>
    <s v="AED 120000"/>
    <n v="120000"/>
    <x v="15"/>
    <x v="411"/>
    <s v="Finance Manager"/>
    <x v="0"/>
    <s v="UAE"/>
    <x v="25"/>
    <x v="3"/>
    <x v="2"/>
    <x v="13"/>
    <x v="2"/>
    <x v="3"/>
    <x v="1"/>
  </r>
  <r>
    <s v="ID1882"/>
    <d v="2012-06-16T22:24:30"/>
    <n v="20500"/>
    <n v="20500"/>
    <x v="1"/>
    <x v="412"/>
    <s v="analyst"/>
    <x v="5"/>
    <s v="UK"/>
    <x v="1"/>
    <x v="1"/>
    <x v="3"/>
    <x v="3"/>
    <x v="3"/>
    <x v="3"/>
    <x v="1"/>
  </r>
  <r>
    <s v="ID1460"/>
    <d v="2012-05-30T13:47:51"/>
    <s v="zar22000"/>
    <n v="264000"/>
    <x v="9"/>
    <x v="413"/>
    <s v="Analyst"/>
    <x v="5"/>
    <s v="SouthAfrica"/>
    <x v="14"/>
    <x v="4"/>
    <x v="1"/>
    <x v="19"/>
    <x v="4"/>
    <x v="3"/>
    <x v="1"/>
  </r>
  <r>
    <s v="ID0205"/>
    <d v="2012-05-26T00:53:46"/>
    <s v="INR18Lacs or US$36000"/>
    <n v="1800000"/>
    <x v="5"/>
    <x v="414"/>
    <s v="Chief Manager"/>
    <x v="0"/>
    <s v="India"/>
    <x v="7"/>
    <x v="3"/>
    <x v="0"/>
    <x v="0"/>
    <x v="0"/>
    <x v="3"/>
    <x v="1"/>
  </r>
  <r>
    <s v="ID0617"/>
    <d v="2012-05-26T10:43:53"/>
    <n v="1800000"/>
    <n v="1800000"/>
    <x v="5"/>
    <x v="414"/>
    <s v="AGM Finance"/>
    <x v="0"/>
    <s v="India"/>
    <x v="7"/>
    <x v="3"/>
    <x v="2"/>
    <x v="2"/>
    <x v="2"/>
    <x v="3"/>
    <x v="1"/>
  </r>
  <r>
    <s v="ID1612"/>
    <d v="2012-06-02T03:08:50"/>
    <n v="1800000"/>
    <n v="1800000"/>
    <x v="5"/>
    <x v="414"/>
    <s v="analyst"/>
    <x v="5"/>
    <s v="India"/>
    <x v="7"/>
    <x v="3"/>
    <x v="1"/>
    <x v="24"/>
    <x v="4"/>
    <x v="3"/>
    <x v="1"/>
  </r>
  <r>
    <s v="ID0856"/>
    <d v="2012-05-27T03:19:29"/>
    <n v="32000"/>
    <n v="32000"/>
    <x v="0"/>
    <x v="415"/>
    <s v="Reporting Manager"/>
    <x v="0"/>
    <s v="USA"/>
    <x v="0"/>
    <x v="0"/>
    <x v="3"/>
    <x v="24"/>
    <x v="4"/>
    <x v="3"/>
    <x v="1"/>
  </r>
  <r>
    <s v="ID1505"/>
    <d v="2012-05-30T23:26:00"/>
    <n v="32000"/>
    <n v="32000"/>
    <x v="0"/>
    <x v="415"/>
    <s v="Reports Writer"/>
    <x v="3"/>
    <s v="USA"/>
    <x v="0"/>
    <x v="0"/>
    <x v="3"/>
    <x v="2"/>
    <x v="2"/>
    <x v="3"/>
    <x v="1"/>
  </r>
  <r>
    <s v="ID0311"/>
    <d v="2012-05-26T01:24:03"/>
    <s v="Â£20000/year but i work part time 30h/week"/>
    <n v="20000"/>
    <x v="1"/>
    <x v="416"/>
    <s v="Graduate Structural Engineer"/>
    <x v="6"/>
    <s v="UK"/>
    <x v="1"/>
    <x v="1"/>
    <x v="0"/>
    <x v="0"/>
    <x v="0"/>
    <x v="3"/>
    <x v="1"/>
  </r>
  <r>
    <s v="ID0555"/>
    <d v="2012-05-26T05:48:12"/>
    <s v="Â£20000"/>
    <n v="20000"/>
    <x v="1"/>
    <x v="416"/>
    <s v="IT Consultant"/>
    <x v="4"/>
    <s v="UK"/>
    <x v="1"/>
    <x v="1"/>
    <x v="3"/>
    <x v="0"/>
    <x v="0"/>
    <x v="3"/>
    <x v="1"/>
  </r>
  <r>
    <s v="ID1083"/>
    <d v="2012-05-28T15:35:32"/>
    <n v="20000"/>
    <n v="20000"/>
    <x v="1"/>
    <x v="416"/>
    <s v="finance assistant"/>
    <x v="5"/>
    <s v="UK"/>
    <x v="1"/>
    <x v="1"/>
    <x v="3"/>
    <x v="24"/>
    <x v="4"/>
    <x v="3"/>
    <x v="1"/>
  </r>
  <r>
    <s v="ID1257"/>
    <d v="2012-05-29T07:28:41"/>
    <n v="20000"/>
    <n v="20000"/>
    <x v="1"/>
    <x v="416"/>
    <s v="Environmental Information Analyst"/>
    <x v="5"/>
    <s v="UK"/>
    <x v="1"/>
    <x v="1"/>
    <x v="3"/>
    <x v="24"/>
    <x v="4"/>
    <x v="3"/>
    <x v="1"/>
  </r>
  <r>
    <s v="ID1607"/>
    <d v="2012-06-01T23:29:43"/>
    <s v="Â£20000"/>
    <n v="20000"/>
    <x v="1"/>
    <x v="416"/>
    <s v="Operations Analyst"/>
    <x v="5"/>
    <s v="UK"/>
    <x v="1"/>
    <x v="1"/>
    <x v="1"/>
    <x v="18"/>
    <x v="4"/>
    <x v="3"/>
    <x v="1"/>
  </r>
  <r>
    <s v="ID1863"/>
    <d v="2012-06-15T17:35:32"/>
    <n v="20000"/>
    <n v="20000"/>
    <x v="1"/>
    <x v="416"/>
    <s v="Accountant"/>
    <x v="8"/>
    <s v="UK"/>
    <x v="1"/>
    <x v="1"/>
    <x v="2"/>
    <x v="2"/>
    <x v="2"/>
    <x v="3"/>
    <x v="1"/>
  </r>
  <r>
    <s v="ID0086"/>
    <d v="2012-05-26T00:11:21"/>
    <s v="US $ 31330.00"/>
    <n v="31330"/>
    <x v="0"/>
    <x v="417"/>
    <s v="VBA Analyst"/>
    <x v="5"/>
    <s v="Brazil"/>
    <x v="5"/>
    <x v="0"/>
    <x v="1"/>
    <x v="0"/>
    <x v="0"/>
    <x v="3"/>
    <x v="1"/>
  </r>
  <r>
    <s v="ID0722"/>
    <d v="2012-05-26T14:57:39"/>
    <n v="31250"/>
    <n v="31250"/>
    <x v="0"/>
    <x v="418"/>
    <s v="Program management"/>
    <x v="0"/>
    <s v="India"/>
    <x v="7"/>
    <x v="3"/>
    <x v="2"/>
    <x v="7"/>
    <x v="0"/>
    <x v="3"/>
    <x v="1"/>
  </r>
  <r>
    <s v="ID1750"/>
    <d v="2012-06-08T08:15:54"/>
    <n v="31200"/>
    <n v="31200"/>
    <x v="0"/>
    <x v="419"/>
    <s v="Risk analyst"/>
    <x v="5"/>
    <s v="Brazil"/>
    <x v="5"/>
    <x v="0"/>
    <x v="3"/>
    <x v="25"/>
    <x v="4"/>
    <x v="3"/>
    <x v="1"/>
  </r>
  <r>
    <s v="ID1665"/>
    <d v="2012-06-04T19:46:09"/>
    <s v="2600 $"/>
    <n v="31200"/>
    <x v="0"/>
    <x v="419"/>
    <s v="Economist"/>
    <x v="3"/>
    <s v="ISRAEL"/>
    <x v="10"/>
    <x v="1"/>
    <x v="1"/>
    <x v="26"/>
    <x v="2"/>
    <x v="3"/>
    <x v="1"/>
  </r>
  <r>
    <s v="ID1571"/>
    <d v="2012-06-01T02:33:02"/>
    <n v="31200"/>
    <n v="31200"/>
    <x v="0"/>
    <x v="419"/>
    <s v="Data Analyst"/>
    <x v="5"/>
    <s v="USA"/>
    <x v="0"/>
    <x v="0"/>
    <x v="3"/>
    <x v="5"/>
    <x v="2"/>
    <x v="3"/>
    <x v="1"/>
  </r>
  <r>
    <s v="ID0255"/>
    <d v="2012-05-26T01:06:02"/>
    <s v="$31,000 USD"/>
    <n v="31000"/>
    <x v="0"/>
    <x v="420"/>
    <s v="Site Technician"/>
    <x v="5"/>
    <s v="USA"/>
    <x v="0"/>
    <x v="0"/>
    <x v="3"/>
    <x v="0"/>
    <x v="0"/>
    <x v="3"/>
    <x v="1"/>
  </r>
  <r>
    <s v="ID0299"/>
    <d v="2012-05-26T01:20:46"/>
    <n v="31000"/>
    <n v="31000"/>
    <x v="0"/>
    <x v="420"/>
    <s v="Support Specialist "/>
    <x v="1"/>
    <s v="USA"/>
    <x v="0"/>
    <x v="0"/>
    <x v="2"/>
    <x v="0"/>
    <x v="0"/>
    <x v="3"/>
    <x v="1"/>
  </r>
  <r>
    <s v="ID1678"/>
    <d v="2012-06-05T03:55:36"/>
    <s v="US$ 30500"/>
    <n v="30500"/>
    <x v="0"/>
    <x v="421"/>
    <s v="Financial Analyst"/>
    <x v="5"/>
    <s v="Brazil"/>
    <x v="5"/>
    <x v="0"/>
    <x v="1"/>
    <x v="9"/>
    <x v="0"/>
    <x v="3"/>
    <x v="1"/>
  </r>
  <r>
    <s v="ID0053"/>
    <d v="2012-05-25T06:09:44"/>
    <s v="2000 Euros"/>
    <n v="24000"/>
    <x v="2"/>
    <x v="422"/>
    <s v="PPC Manager"/>
    <x v="0"/>
    <s v="Germany"/>
    <x v="8"/>
    <x v="1"/>
    <x v="1"/>
    <x v="0"/>
    <x v="0"/>
    <x v="3"/>
    <x v="1"/>
  </r>
  <r>
    <s v="ID1323"/>
    <d v="2012-05-29T15:46:17"/>
    <s v="about 24.000 â‚¬"/>
    <n v="24000"/>
    <x v="2"/>
    <x v="422"/>
    <s v="Controller"/>
    <x v="7"/>
    <s v="Italy"/>
    <x v="39"/>
    <x v="1"/>
    <x v="3"/>
    <x v="2"/>
    <x v="2"/>
    <x v="3"/>
    <x v="1"/>
  </r>
  <r>
    <s v="ID0826"/>
    <d v="2012-05-26T23:02:00"/>
    <s v="INR 1700000"/>
    <n v="1700000"/>
    <x v="5"/>
    <x v="423"/>
    <s v="Operations Lead"/>
    <x v="0"/>
    <s v="India"/>
    <x v="7"/>
    <x v="3"/>
    <x v="1"/>
    <x v="39"/>
    <x v="4"/>
    <x v="3"/>
    <x v="1"/>
  </r>
  <r>
    <s v="ID1592"/>
    <d v="2012-06-01T15:09:27"/>
    <n v="1700000"/>
    <n v="1700000"/>
    <x v="5"/>
    <x v="423"/>
    <s v="AVP"/>
    <x v="2"/>
    <s v="India"/>
    <x v="7"/>
    <x v="3"/>
    <x v="3"/>
    <x v="7"/>
    <x v="0"/>
    <x v="3"/>
    <x v="1"/>
  </r>
  <r>
    <s v="ID0767"/>
    <d v="2012-05-26T17:24:41"/>
    <n v="30232"/>
    <n v="30232"/>
    <x v="0"/>
    <x v="424"/>
    <s v="Accounts Supervisor"/>
    <x v="8"/>
    <s v="KSA"/>
    <x v="0"/>
    <x v="0"/>
    <x v="2"/>
    <x v="12"/>
    <x v="0"/>
    <x v="3"/>
    <x v="1"/>
  </r>
  <r>
    <s v="ID1853"/>
    <d v="2012-06-15T03:00:04"/>
    <n v="30000"/>
    <n v="30000"/>
    <x v="0"/>
    <x v="425"/>
    <s v="Trainee"/>
    <x v="5"/>
    <s v="Brazil"/>
    <x v="5"/>
    <x v="0"/>
    <x v="2"/>
    <x v="24"/>
    <x v="4"/>
    <x v="3"/>
    <x v="1"/>
  </r>
  <r>
    <s v="ID0402"/>
    <d v="2012-05-26T02:06:38"/>
    <n v="30000"/>
    <n v="30000"/>
    <x v="0"/>
    <x v="425"/>
    <s v="ceo"/>
    <x v="2"/>
    <s v="India"/>
    <x v="7"/>
    <x v="3"/>
    <x v="2"/>
    <x v="0"/>
    <x v="0"/>
    <x v="3"/>
    <x v="1"/>
  </r>
  <r>
    <s v="ID0842"/>
    <d v="2012-05-27T00:12:53"/>
    <n v="30000"/>
    <n v="30000"/>
    <x v="0"/>
    <x v="425"/>
    <s v="MIS Executive"/>
    <x v="3"/>
    <s v="India"/>
    <x v="7"/>
    <x v="3"/>
    <x v="3"/>
    <x v="19"/>
    <x v="4"/>
    <x v="3"/>
    <x v="1"/>
  </r>
  <r>
    <s v="ID1273"/>
    <d v="2012-05-29T09:47:47"/>
    <n v="30000"/>
    <n v="30000"/>
    <x v="0"/>
    <x v="425"/>
    <s v="Practice Manager - Business Operations"/>
    <x v="0"/>
    <s v="India"/>
    <x v="7"/>
    <x v="3"/>
    <x v="2"/>
    <x v="18"/>
    <x v="4"/>
    <x v="3"/>
    <x v="1"/>
  </r>
  <r>
    <s v="ID1567"/>
    <d v="2012-06-01T00:23:54"/>
    <n v="30000"/>
    <n v="30000"/>
    <x v="0"/>
    <x v="425"/>
    <s v="SME"/>
    <x v="5"/>
    <s v="India"/>
    <x v="7"/>
    <x v="3"/>
    <x v="1"/>
    <x v="25"/>
    <x v="4"/>
    <x v="3"/>
    <x v="1"/>
  </r>
  <r>
    <s v="ID0827"/>
    <d v="2012-05-26T23:03:21"/>
    <s v="US$30,000"/>
    <n v="30000"/>
    <x v="0"/>
    <x v="425"/>
    <s v="Financial Control Section Headm"/>
    <x v="7"/>
    <s v="Inonesia"/>
    <x v="27"/>
    <x v="3"/>
    <x v="3"/>
    <x v="17"/>
    <x v="0"/>
    <x v="3"/>
    <x v="1"/>
  </r>
  <r>
    <s v="ID0941"/>
    <d v="2012-05-27T23:47:25"/>
    <s v="30000 $"/>
    <n v="30000"/>
    <x v="0"/>
    <x v="425"/>
    <s v="Financial Expert"/>
    <x v="8"/>
    <s v="Iran"/>
    <x v="58"/>
    <x v="3"/>
    <x v="2"/>
    <x v="1"/>
    <x v="1"/>
    <x v="3"/>
    <x v="1"/>
  </r>
  <r>
    <s v="ID1781"/>
    <d v="2012-06-10T15:59:17"/>
    <n v="30000"/>
    <n v="30000"/>
    <x v="0"/>
    <x v="425"/>
    <s v="Teacher"/>
    <x v="5"/>
    <s v="Malaysia"/>
    <x v="56"/>
    <x v="3"/>
    <x v="0"/>
    <x v="13"/>
    <x v="2"/>
    <x v="3"/>
    <x v="1"/>
  </r>
  <r>
    <s v="ID1162"/>
    <d v="2012-05-28T22:10:12"/>
    <n v="30000"/>
    <n v="30000"/>
    <x v="0"/>
    <x v="425"/>
    <s v="pricing and cost manager"/>
    <x v="0"/>
    <s v="mexico"/>
    <x v="22"/>
    <x v="0"/>
    <x v="1"/>
    <x v="11"/>
    <x v="3"/>
    <x v="3"/>
    <x v="1"/>
  </r>
  <r>
    <s v="ID1545"/>
    <d v="2012-05-31T17:08:59"/>
    <n v="30000"/>
    <n v="30000"/>
    <x v="0"/>
    <x v="425"/>
    <s v="Marketing Services Manager"/>
    <x v="0"/>
    <s v="Pakistan"/>
    <x v="49"/>
    <x v="3"/>
    <x v="3"/>
    <x v="12"/>
    <x v="0"/>
    <x v="3"/>
    <x v="1"/>
  </r>
  <r>
    <s v="ID0429"/>
    <d v="2012-05-26T02:29:37"/>
    <s v="30000 $"/>
    <n v="30000"/>
    <x v="0"/>
    <x v="425"/>
    <s v="BI Developer"/>
    <x v="3"/>
    <s v="Romania"/>
    <x v="59"/>
    <x v="1"/>
    <x v="0"/>
    <x v="0"/>
    <x v="0"/>
    <x v="3"/>
    <x v="1"/>
  </r>
  <r>
    <s v="ID1453"/>
    <d v="2012-05-30T13:06:12"/>
    <n v="30000"/>
    <n v="30000"/>
    <x v="0"/>
    <x v="425"/>
    <s v="Accounting Specialist"/>
    <x v="8"/>
    <s v="UAE"/>
    <x v="25"/>
    <x v="3"/>
    <x v="3"/>
    <x v="9"/>
    <x v="0"/>
    <x v="3"/>
    <x v="1"/>
  </r>
  <r>
    <s v="ID0039"/>
    <d v="2012-05-25T05:11:37"/>
    <n v="30000"/>
    <n v="30000"/>
    <x v="0"/>
    <x v="425"/>
    <s v="Academic Advisor"/>
    <x v="4"/>
    <s v="USA"/>
    <x v="0"/>
    <x v="0"/>
    <x v="2"/>
    <x v="0"/>
    <x v="0"/>
    <x v="3"/>
    <x v="1"/>
  </r>
  <r>
    <s v="ID0428"/>
    <d v="2012-05-26T02:27:50"/>
    <s v="US $30,000.00 "/>
    <n v="30000"/>
    <x v="0"/>
    <x v="425"/>
    <s v="Supervisor"/>
    <x v="0"/>
    <s v="USA"/>
    <x v="0"/>
    <x v="0"/>
    <x v="2"/>
    <x v="0"/>
    <x v="0"/>
    <x v="3"/>
    <x v="1"/>
  </r>
  <r>
    <s v="ID0478"/>
    <d v="2012-05-26T03:19:00"/>
    <n v="30000"/>
    <n v="30000"/>
    <x v="0"/>
    <x v="425"/>
    <s v="video production"/>
    <x v="5"/>
    <s v="USA"/>
    <x v="0"/>
    <x v="0"/>
    <x v="4"/>
    <x v="0"/>
    <x v="0"/>
    <x v="3"/>
    <x v="1"/>
  </r>
  <r>
    <s v="ID0612"/>
    <d v="2012-05-26T10:20:35"/>
    <n v="30000"/>
    <n v="30000"/>
    <x v="0"/>
    <x v="425"/>
    <s v="Sales Assistant"/>
    <x v="5"/>
    <s v="USA"/>
    <x v="0"/>
    <x v="0"/>
    <x v="2"/>
    <x v="9"/>
    <x v="0"/>
    <x v="3"/>
    <x v="1"/>
  </r>
  <r>
    <s v="ID1747"/>
    <d v="2012-06-08T03:34:51"/>
    <n v="30000"/>
    <n v="30000"/>
    <x v="0"/>
    <x v="425"/>
    <s v="Inventory Manager"/>
    <x v="0"/>
    <s v="USA"/>
    <x v="0"/>
    <x v="0"/>
    <x v="3"/>
    <x v="24"/>
    <x v="4"/>
    <x v="3"/>
    <x v="1"/>
  </r>
  <r>
    <s v="ID1763"/>
    <d v="2012-06-08T21:02:48"/>
    <n v="30000"/>
    <n v="30000"/>
    <x v="0"/>
    <x v="425"/>
    <s v="Customer Service"/>
    <x v="5"/>
    <s v="USA"/>
    <x v="0"/>
    <x v="0"/>
    <x v="2"/>
    <x v="25"/>
    <x v="4"/>
    <x v="3"/>
    <x v="1"/>
  </r>
  <r>
    <s v="ID1059"/>
    <d v="2012-05-28T14:30:05"/>
    <s v="ZAR240000"/>
    <n v="240000"/>
    <x v="9"/>
    <x v="426"/>
    <s v="Bookkeeper"/>
    <x v="8"/>
    <s v="South Africa"/>
    <x v="14"/>
    <x v="4"/>
    <x v="2"/>
    <x v="3"/>
    <x v="3"/>
    <x v="3"/>
    <x v="1"/>
  </r>
  <r>
    <s v="ID0179"/>
    <d v="2012-05-26T00:49:48"/>
    <n v="18500"/>
    <n v="18500"/>
    <x v="1"/>
    <x v="427"/>
    <s v="Trainee Management Accountant"/>
    <x v="0"/>
    <s v="UK"/>
    <x v="1"/>
    <x v="1"/>
    <x v="1"/>
    <x v="0"/>
    <x v="0"/>
    <x v="3"/>
    <x v="1"/>
  </r>
  <r>
    <s v="ID0341"/>
    <d v="2012-05-26T01:35:35"/>
    <n v="29000"/>
    <n v="29000"/>
    <x v="0"/>
    <x v="428"/>
    <s v="Assistant Outside Plant Project Manager"/>
    <x v="0"/>
    <s v="USA"/>
    <x v="0"/>
    <x v="0"/>
    <x v="3"/>
    <x v="0"/>
    <x v="0"/>
    <x v="3"/>
    <x v="1"/>
  </r>
  <r>
    <s v="ID1855"/>
    <d v="2012-06-15T05:44:30"/>
    <n v="29000"/>
    <n v="29000"/>
    <x v="0"/>
    <x v="428"/>
    <s v="Customer Experence Engineer"/>
    <x v="6"/>
    <s v="USA"/>
    <x v="0"/>
    <x v="0"/>
    <x v="1"/>
    <x v="24"/>
    <x v="4"/>
    <x v="3"/>
    <x v="1"/>
  </r>
  <r>
    <s v="ID1758"/>
    <d v="2012-06-08T18:48:12"/>
    <n v="28995"/>
    <n v="28995"/>
    <x v="0"/>
    <x v="429"/>
    <s v="Senior Executive"/>
    <x v="0"/>
    <s v="India"/>
    <x v="7"/>
    <x v="3"/>
    <x v="3"/>
    <x v="7"/>
    <x v="0"/>
    <x v="3"/>
    <x v="1"/>
  </r>
  <r>
    <s v="ID1071"/>
    <d v="2012-05-28T14:53:44"/>
    <s v="1600000Rs"/>
    <n v="1600000"/>
    <x v="5"/>
    <x v="430"/>
    <s v="Manager Fin"/>
    <x v="0"/>
    <s v="India"/>
    <x v="7"/>
    <x v="3"/>
    <x v="1"/>
    <x v="29"/>
    <x v="0"/>
    <x v="3"/>
    <x v="1"/>
  </r>
  <r>
    <s v="ID1345"/>
    <d v="2012-05-29T17:45:59"/>
    <s v="16,00,000"/>
    <n v="1600000"/>
    <x v="5"/>
    <x v="430"/>
    <s v="Senior Associate "/>
    <x v="5"/>
    <s v="India"/>
    <x v="7"/>
    <x v="3"/>
    <x v="2"/>
    <x v="25"/>
    <x v="4"/>
    <x v="3"/>
    <x v="1"/>
  </r>
  <r>
    <s v="ID0057"/>
    <d v="2012-05-25T06:27:29"/>
    <s v="Â£18000"/>
    <n v="18000"/>
    <x v="1"/>
    <x v="431"/>
    <s v="Building Design and Performance Researcher"/>
    <x v="0"/>
    <s v="UK"/>
    <x v="1"/>
    <x v="1"/>
    <x v="0"/>
    <x v="0"/>
    <x v="0"/>
    <x v="3"/>
    <x v="1"/>
  </r>
  <r>
    <s v="ID1279"/>
    <d v="2012-05-29T10:45:46"/>
    <s v="MYR89500"/>
    <n v="89500"/>
    <x v="18"/>
    <x v="432"/>
    <s v="Manager"/>
    <x v="0"/>
    <s v="Malaysia"/>
    <x v="56"/>
    <x v="3"/>
    <x v="2"/>
    <x v="3"/>
    <x v="3"/>
    <x v="3"/>
    <x v="1"/>
  </r>
  <r>
    <s v="ID0920"/>
    <d v="2012-05-27T19:39:26"/>
    <n v="104000"/>
    <n v="104000"/>
    <x v="15"/>
    <x v="433"/>
    <s v="Financial Analyst"/>
    <x v="5"/>
    <s v="UAE"/>
    <x v="25"/>
    <x v="3"/>
    <x v="3"/>
    <x v="26"/>
    <x v="2"/>
    <x v="3"/>
    <x v="1"/>
  </r>
  <r>
    <s v="ID0412"/>
    <d v="2012-05-26T02:14:05"/>
    <s v="Â¢ 14.000.000,00"/>
    <n v="14000000"/>
    <x v="19"/>
    <x v="434"/>
    <s v="Businees Adminstratot"/>
    <x v="5"/>
    <s v="Costa Rica"/>
    <x v="60"/>
    <x v="0"/>
    <x v="1"/>
    <x v="0"/>
    <x v="0"/>
    <x v="3"/>
    <x v="1"/>
  </r>
  <r>
    <s v="ID1038"/>
    <d v="2012-05-28T13:10:02"/>
    <n v="28000"/>
    <n v="28000"/>
    <x v="0"/>
    <x v="435"/>
    <s v="BI"/>
    <x v="3"/>
    <s v="India"/>
    <x v="7"/>
    <x v="3"/>
    <x v="2"/>
    <x v="18"/>
    <x v="4"/>
    <x v="3"/>
    <x v="1"/>
  </r>
  <r>
    <s v="ID1180"/>
    <d v="2012-05-28T22:50:51"/>
    <n v="28000"/>
    <n v="28000"/>
    <x v="0"/>
    <x v="435"/>
    <s v="Business Intelligence Manager"/>
    <x v="0"/>
    <s v="Poland"/>
    <x v="28"/>
    <x v="1"/>
    <x v="3"/>
    <x v="12"/>
    <x v="0"/>
    <x v="3"/>
    <x v="1"/>
  </r>
  <r>
    <s v="ID0192"/>
    <d v="2012-05-26T00:51:43"/>
    <n v="28000"/>
    <n v="28000"/>
    <x v="0"/>
    <x v="435"/>
    <s v="Administrative Assistant"/>
    <x v="5"/>
    <s v="USA"/>
    <x v="0"/>
    <x v="0"/>
    <x v="3"/>
    <x v="0"/>
    <x v="0"/>
    <x v="3"/>
    <x v="1"/>
  </r>
  <r>
    <s v="ID1183"/>
    <d v="2012-05-28T22:53:03"/>
    <n v="27840"/>
    <n v="27840"/>
    <x v="0"/>
    <x v="436"/>
    <s v="Data Entry Clerk III"/>
    <x v="5"/>
    <s v="USA"/>
    <x v="0"/>
    <x v="0"/>
    <x v="2"/>
    <x v="24"/>
    <x v="4"/>
    <x v="3"/>
    <x v="1"/>
  </r>
  <r>
    <s v="ID0265"/>
    <d v="2012-05-26T01:08:21"/>
    <n v="2300"/>
    <n v="27600"/>
    <x v="0"/>
    <x v="437"/>
    <s v="Software Consultant"/>
    <x v="4"/>
    <s v="Singapore"/>
    <x v="17"/>
    <x v="3"/>
    <x v="1"/>
    <x v="0"/>
    <x v="0"/>
    <x v="3"/>
    <x v="1"/>
  </r>
  <r>
    <s v="ID0564"/>
    <d v="2012-05-26T06:14:13"/>
    <n v="27500"/>
    <n v="27500"/>
    <x v="0"/>
    <x v="438"/>
    <s v="Associate"/>
    <x v="5"/>
    <s v="USA"/>
    <x v="0"/>
    <x v="0"/>
    <x v="1"/>
    <x v="24"/>
    <x v="4"/>
    <x v="3"/>
    <x v="1"/>
  </r>
  <r>
    <s v="ID0287"/>
    <d v="2012-05-26T01:17:11"/>
    <s v="AED100000"/>
    <n v="100000"/>
    <x v="15"/>
    <x v="439"/>
    <s v="Accountant"/>
    <x v="8"/>
    <s v="Dubai"/>
    <x v="44"/>
    <x v="3"/>
    <x v="3"/>
    <x v="0"/>
    <x v="0"/>
    <x v="3"/>
    <x v="1"/>
  </r>
  <r>
    <s v="ID0213"/>
    <d v="2012-05-26T00:54:46"/>
    <n v="27000"/>
    <n v="27000"/>
    <x v="0"/>
    <x v="440"/>
    <s v="Innovation Analyst"/>
    <x v="5"/>
    <s v="Singapore"/>
    <x v="17"/>
    <x v="3"/>
    <x v="1"/>
    <x v="0"/>
    <x v="0"/>
    <x v="3"/>
    <x v="1"/>
  </r>
  <r>
    <s v="ID1470"/>
    <d v="2012-05-30T16:22:19"/>
    <s v="Â£17000"/>
    <n v="17000"/>
    <x v="1"/>
    <x v="441"/>
    <s v="Verification Agent"/>
    <x v="5"/>
    <s v="UK"/>
    <x v="1"/>
    <x v="1"/>
    <x v="2"/>
    <x v="12"/>
    <x v="0"/>
    <x v="3"/>
    <x v="1"/>
  </r>
  <r>
    <s v="ID0286"/>
    <d v="2012-05-26T01:16:18"/>
    <s v="INR 15,00,000"/>
    <n v="1500000"/>
    <x v="5"/>
    <x v="442"/>
    <s v="Consultant"/>
    <x v="4"/>
    <s v="India"/>
    <x v="7"/>
    <x v="3"/>
    <x v="1"/>
    <x v="0"/>
    <x v="0"/>
    <x v="3"/>
    <x v="1"/>
  </r>
  <r>
    <s v="ID1304"/>
    <d v="2012-05-29T13:54:38"/>
    <s v="Rs 1500000"/>
    <n v="1500000"/>
    <x v="5"/>
    <x v="442"/>
    <s v="Analyst"/>
    <x v="5"/>
    <s v="India"/>
    <x v="7"/>
    <x v="3"/>
    <x v="3"/>
    <x v="17"/>
    <x v="0"/>
    <x v="3"/>
    <x v="1"/>
  </r>
  <r>
    <s v="ID1512"/>
    <d v="2012-05-31T01:17:48"/>
    <n v="1500000"/>
    <n v="1500000"/>
    <x v="5"/>
    <x v="442"/>
    <s v="Senior Consultant - PMO"/>
    <x v="4"/>
    <s v="India"/>
    <x v="7"/>
    <x v="3"/>
    <x v="3"/>
    <x v="2"/>
    <x v="2"/>
    <x v="3"/>
    <x v="1"/>
  </r>
  <r>
    <s v="ID1171"/>
    <d v="2012-05-28T22:41:01"/>
    <s v="R$ 54000"/>
    <n v="54000"/>
    <x v="6"/>
    <x v="443"/>
    <s v="Logistics Coordinator"/>
    <x v="0"/>
    <s v="Brazil"/>
    <x v="5"/>
    <x v="0"/>
    <x v="0"/>
    <x v="17"/>
    <x v="0"/>
    <x v="3"/>
    <x v="1"/>
  </r>
  <r>
    <s v="ID1598"/>
    <d v="2012-06-01T19:46:33"/>
    <s v="21000EUR"/>
    <n v="21000"/>
    <x v="2"/>
    <x v="444"/>
    <s v="Coordenador PeÃ§as Grupo"/>
    <x v="0"/>
    <s v="Portugal"/>
    <x v="41"/>
    <x v="1"/>
    <x v="3"/>
    <x v="2"/>
    <x v="2"/>
    <x v="3"/>
    <x v="1"/>
  </r>
  <r>
    <s v="ID1689"/>
    <d v="2012-06-05T19:16:03"/>
    <n v="21000"/>
    <n v="21000"/>
    <x v="2"/>
    <x v="444"/>
    <s v="Sales Planning"/>
    <x v="5"/>
    <s v="Portugal"/>
    <x v="41"/>
    <x v="1"/>
    <x v="3"/>
    <x v="12"/>
    <x v="0"/>
    <x v="3"/>
    <x v="1"/>
  </r>
  <r>
    <s v="ID0877"/>
    <d v="2012-05-27T11:32:17"/>
    <n v="26400"/>
    <n v="26400"/>
    <x v="0"/>
    <x v="445"/>
    <s v="Supply Chain Administrator"/>
    <x v="5"/>
    <s v="UAE"/>
    <x v="25"/>
    <x v="3"/>
    <x v="1"/>
    <x v="7"/>
    <x v="0"/>
    <x v="3"/>
    <x v="1"/>
  </r>
  <r>
    <s v="ID0921"/>
    <d v="2012-05-27T19:41:55"/>
    <n v="20500"/>
    <n v="20500"/>
    <x v="2"/>
    <x v="446"/>
    <s v="C&amp;B Manager"/>
    <x v="0"/>
    <s v="Poland"/>
    <x v="28"/>
    <x v="1"/>
    <x v="3"/>
    <x v="9"/>
    <x v="0"/>
    <x v="3"/>
    <x v="1"/>
  </r>
  <r>
    <s v="ID0081"/>
    <d v="2012-05-25T23:33:15"/>
    <n v="26000"/>
    <n v="26000"/>
    <x v="0"/>
    <x v="447"/>
    <s v="Marketing Analyst"/>
    <x v="5"/>
    <s v="Panama"/>
    <x v="40"/>
    <x v="0"/>
    <x v="1"/>
    <x v="0"/>
    <x v="0"/>
    <x v="3"/>
    <x v="1"/>
  </r>
  <r>
    <s v="ID0513"/>
    <d v="2012-05-26T04:19:05"/>
    <s v="Â£16400"/>
    <n v="16400"/>
    <x v="1"/>
    <x v="448"/>
    <s v="Job Build analyst"/>
    <x v="5"/>
    <s v="UK"/>
    <x v="1"/>
    <x v="1"/>
    <x v="3"/>
    <x v="0"/>
    <x v="0"/>
    <x v="3"/>
    <x v="1"/>
  </r>
  <r>
    <s v="ID0883"/>
    <d v="2012-05-27T12:41:29"/>
    <s v="US 2130"/>
    <n v="25560"/>
    <x v="0"/>
    <x v="449"/>
    <s v="Training Coordinator"/>
    <x v="0"/>
    <s v="saudi arabia"/>
    <x v="34"/>
    <x v="3"/>
    <x v="3"/>
    <x v="18"/>
    <x v="4"/>
    <x v="3"/>
    <x v="1"/>
  </r>
  <r>
    <s v="ID1208"/>
    <d v="2012-05-29T00:07:36"/>
    <n v="20000"/>
    <n v="20000"/>
    <x v="2"/>
    <x v="450"/>
    <s v="warehouse management"/>
    <x v="0"/>
    <s v="GREECE"/>
    <x v="50"/>
    <x v="1"/>
    <x v="0"/>
    <x v="13"/>
    <x v="2"/>
    <x v="3"/>
    <x v="1"/>
  </r>
  <r>
    <s v="ID0252"/>
    <d v="2012-05-26T01:05:14"/>
    <n v="25000"/>
    <n v="25000"/>
    <x v="0"/>
    <x v="451"/>
    <s v="Team Lead"/>
    <x v="0"/>
    <s v="India"/>
    <x v="7"/>
    <x v="3"/>
    <x v="0"/>
    <x v="0"/>
    <x v="0"/>
    <x v="3"/>
    <x v="1"/>
  </r>
  <r>
    <s v="ID0362"/>
    <d v="2012-05-26T01:45:58"/>
    <n v="25000"/>
    <n v="25000"/>
    <x v="0"/>
    <x v="451"/>
    <s v="Manager"/>
    <x v="0"/>
    <s v="India"/>
    <x v="7"/>
    <x v="3"/>
    <x v="3"/>
    <x v="0"/>
    <x v="0"/>
    <x v="3"/>
    <x v="1"/>
  </r>
  <r>
    <s v="ID1437"/>
    <d v="2012-05-30T02:39:50"/>
    <n v="25000"/>
    <n v="25000"/>
    <x v="0"/>
    <x v="451"/>
    <s v="Accountant"/>
    <x v="8"/>
    <s v="India"/>
    <x v="7"/>
    <x v="3"/>
    <x v="2"/>
    <x v="9"/>
    <x v="0"/>
    <x v="3"/>
    <x v="1"/>
  </r>
  <r>
    <s v="ID1487"/>
    <d v="2012-05-30T19:43:43"/>
    <n v="25000"/>
    <n v="25000"/>
    <x v="0"/>
    <x v="451"/>
    <s v="data analyst"/>
    <x v="5"/>
    <s v="India"/>
    <x v="7"/>
    <x v="3"/>
    <x v="1"/>
    <x v="25"/>
    <x v="4"/>
    <x v="3"/>
    <x v="1"/>
  </r>
  <r>
    <s v="ID1726"/>
    <d v="2012-06-06T22:42:16"/>
    <n v="25000"/>
    <n v="25000"/>
    <x v="0"/>
    <x v="451"/>
    <s v="exe"/>
    <x v="5"/>
    <s v="India"/>
    <x v="7"/>
    <x v="3"/>
    <x v="1"/>
    <x v="9"/>
    <x v="0"/>
    <x v="3"/>
    <x v="1"/>
  </r>
  <r>
    <s v="ID1886"/>
    <d v="2012-06-17T12:00:57"/>
    <n v="25000"/>
    <n v="25000"/>
    <x v="0"/>
    <x v="451"/>
    <s v="Data Analyst"/>
    <x v="5"/>
    <s v="India"/>
    <x v="7"/>
    <x v="3"/>
    <x v="1"/>
    <x v="31"/>
    <x v="4"/>
    <x v="3"/>
    <x v="1"/>
  </r>
  <r>
    <s v="ID1908"/>
    <d v="2012-06-19T20:35:35"/>
    <n v="25000"/>
    <n v="25000"/>
    <x v="0"/>
    <x v="451"/>
    <s v="Team Lead"/>
    <x v="0"/>
    <s v="India"/>
    <x v="7"/>
    <x v="3"/>
    <x v="3"/>
    <x v="2"/>
    <x v="2"/>
    <x v="3"/>
    <x v="1"/>
  </r>
  <r>
    <s v="ID0313"/>
    <d v="2012-05-26T01:25:06"/>
    <n v="1400000"/>
    <n v="1400000"/>
    <x v="5"/>
    <x v="452"/>
    <s v="Marketing"/>
    <x v="0"/>
    <s v="India"/>
    <x v="7"/>
    <x v="3"/>
    <x v="0"/>
    <x v="0"/>
    <x v="0"/>
    <x v="3"/>
    <x v="1"/>
  </r>
  <r>
    <s v="ID1861"/>
    <d v="2012-06-15T16:36:47"/>
    <n v="1400000"/>
    <n v="1400000"/>
    <x v="5"/>
    <x v="452"/>
    <s v="Manager - Controlling"/>
    <x v="0"/>
    <s v="India"/>
    <x v="7"/>
    <x v="3"/>
    <x v="3"/>
    <x v="2"/>
    <x v="2"/>
    <x v="3"/>
    <x v="1"/>
  </r>
  <r>
    <s v="ID1549"/>
    <d v="2012-05-31T18:35:30"/>
    <n v="24864"/>
    <n v="24864"/>
    <x v="0"/>
    <x v="453"/>
    <s v="Brand manager"/>
    <x v="0"/>
    <s v="Libya"/>
    <x v="61"/>
    <x v="4"/>
    <x v="1"/>
    <x v="9"/>
    <x v="0"/>
    <x v="3"/>
    <x v="1"/>
  </r>
  <r>
    <s v="ID1072"/>
    <d v="2012-05-28T14:56:27"/>
    <n v="15600"/>
    <n v="15600"/>
    <x v="1"/>
    <x v="454"/>
    <s v="business data analyst"/>
    <x v="5"/>
    <s v="UK"/>
    <x v="1"/>
    <x v="1"/>
    <x v="1"/>
    <x v="0"/>
    <x v="0"/>
    <x v="3"/>
    <x v="1"/>
  </r>
  <r>
    <s v="ID1829"/>
    <d v="2012-06-13T05:20:32"/>
    <s v="1600â‚¬ net monthly"/>
    <n v="19200"/>
    <x v="2"/>
    <x v="455"/>
    <s v="bank clerk"/>
    <x v="5"/>
    <s v="italy"/>
    <x v="39"/>
    <x v="1"/>
    <x v="3"/>
    <x v="2"/>
    <x v="2"/>
    <x v="3"/>
    <x v="1"/>
  </r>
  <r>
    <s v="ID1187"/>
    <d v="2012-05-28T22:59:16"/>
    <n v="2000"/>
    <n v="24000"/>
    <x v="0"/>
    <x v="456"/>
    <s v="Administration Manager"/>
    <x v="0"/>
    <s v="Argentina"/>
    <x v="62"/>
    <x v="0"/>
    <x v="3"/>
    <x v="30"/>
    <x v="1"/>
    <x v="3"/>
    <x v="1"/>
  </r>
  <r>
    <s v="ID0119"/>
    <d v="2012-05-26T00:41:38"/>
    <n v="2000"/>
    <n v="24000"/>
    <x v="0"/>
    <x v="456"/>
    <s v="Researcher"/>
    <x v="0"/>
    <s v="Colombia"/>
    <x v="63"/>
    <x v="0"/>
    <x v="1"/>
    <x v="0"/>
    <x v="0"/>
    <x v="3"/>
    <x v="1"/>
  </r>
  <r>
    <s v="ID0812"/>
    <d v="2012-05-26T22:07:39"/>
    <s v="24000 $"/>
    <n v="24000"/>
    <x v="0"/>
    <x v="456"/>
    <s v="Logistic KA Manager"/>
    <x v="0"/>
    <s v="Croatia"/>
    <x v="30"/>
    <x v="1"/>
    <x v="2"/>
    <x v="12"/>
    <x v="0"/>
    <x v="3"/>
    <x v="1"/>
  </r>
  <r>
    <s v="ID0762"/>
    <d v="2012-05-26T17:06:48"/>
    <n v="2000"/>
    <n v="24000"/>
    <x v="0"/>
    <x v="456"/>
    <s v="Asst Production Planner"/>
    <x v="5"/>
    <s v="India"/>
    <x v="7"/>
    <x v="3"/>
    <x v="2"/>
    <x v="24"/>
    <x v="4"/>
    <x v="3"/>
    <x v="1"/>
  </r>
  <r>
    <s v="ID0931"/>
    <d v="2012-05-27T22:05:15"/>
    <n v="24000"/>
    <n v="24000"/>
    <x v="0"/>
    <x v="456"/>
    <s v="business analyst"/>
    <x v="5"/>
    <s v="India"/>
    <x v="7"/>
    <x v="3"/>
    <x v="3"/>
    <x v="18"/>
    <x v="4"/>
    <x v="3"/>
    <x v="1"/>
  </r>
  <r>
    <s v="ID0943"/>
    <d v="2012-05-27T23:52:48"/>
    <s v="usd 2000 per month"/>
    <n v="24000"/>
    <x v="0"/>
    <x v="456"/>
    <s v="sr manager"/>
    <x v="0"/>
    <s v="India"/>
    <x v="7"/>
    <x v="3"/>
    <x v="3"/>
    <x v="2"/>
    <x v="2"/>
    <x v="3"/>
    <x v="1"/>
  </r>
  <r>
    <s v="ID0479"/>
    <d v="2012-05-26T03:21:26"/>
    <n v="2000"/>
    <n v="24000"/>
    <x v="0"/>
    <x v="456"/>
    <s v="engineer"/>
    <x v="6"/>
    <s v="mozambique"/>
    <x v="64"/>
    <x v="4"/>
    <x v="2"/>
    <x v="0"/>
    <x v="0"/>
    <x v="3"/>
    <x v="1"/>
  </r>
  <r>
    <s v="ID1848"/>
    <d v="2012-06-15T00:52:38"/>
    <n v="2000"/>
    <n v="24000"/>
    <x v="0"/>
    <x v="456"/>
    <s v="Plant Controller"/>
    <x v="7"/>
    <s v="Russia"/>
    <x v="23"/>
    <x v="1"/>
    <x v="1"/>
    <x v="32"/>
    <x v="1"/>
    <x v="3"/>
    <x v="1"/>
  </r>
  <r>
    <s v="ID0670"/>
    <d v="2012-05-26T12:52:37"/>
    <n v="24000"/>
    <n v="24000"/>
    <x v="0"/>
    <x v="456"/>
    <s v="Management Accountant"/>
    <x v="0"/>
    <s v="Saudi Arabai"/>
    <x v="34"/>
    <x v="3"/>
    <x v="3"/>
    <x v="13"/>
    <x v="2"/>
    <x v="3"/>
    <x v="1"/>
  </r>
  <r>
    <s v="ID1336"/>
    <d v="2012-05-29T17:05:31"/>
    <n v="24000"/>
    <n v="24000"/>
    <x v="0"/>
    <x v="456"/>
    <s v="Dir. Revenue Mgt"/>
    <x v="0"/>
    <s v="Kingdom of Saudi Arabia"/>
    <x v="34"/>
    <x v="3"/>
    <x v="3"/>
    <x v="12"/>
    <x v="0"/>
    <x v="3"/>
    <x v="1"/>
  </r>
  <r>
    <s v="ID0671"/>
    <d v="2012-05-26T12:53:43"/>
    <s v="Us$24000"/>
    <n v="24000"/>
    <x v="0"/>
    <x v="456"/>
    <s v="Accountant"/>
    <x v="8"/>
    <s v="UAE"/>
    <x v="25"/>
    <x v="3"/>
    <x v="2"/>
    <x v="5"/>
    <x v="2"/>
    <x v="3"/>
    <x v="1"/>
  </r>
  <r>
    <s v="ID0096"/>
    <d v="2012-05-26T00:40:27"/>
    <n v="24000"/>
    <n v="24000"/>
    <x v="0"/>
    <x v="456"/>
    <s v="Paraeducator"/>
    <x v="0"/>
    <s v="USA"/>
    <x v="0"/>
    <x v="0"/>
    <x v="2"/>
    <x v="0"/>
    <x v="0"/>
    <x v="3"/>
    <x v="1"/>
  </r>
  <r>
    <s v="ID0430"/>
    <d v="2012-05-26T02:31:24"/>
    <n v="24"/>
    <n v="24000"/>
    <x v="0"/>
    <x v="456"/>
    <s v="engineer"/>
    <x v="6"/>
    <s v="USA"/>
    <x v="0"/>
    <x v="0"/>
    <x v="0"/>
    <x v="0"/>
    <x v="0"/>
    <x v="3"/>
    <x v="1"/>
  </r>
  <r>
    <s v="ID1377"/>
    <d v="2012-05-29T21:07:27"/>
    <n v="24000"/>
    <n v="24000"/>
    <x v="0"/>
    <x v="456"/>
    <s v="clerk 24 hrs per week"/>
    <x v="5"/>
    <s v="USA"/>
    <x v="0"/>
    <x v="0"/>
    <x v="0"/>
    <x v="40"/>
    <x v="1"/>
    <x v="3"/>
    <x v="1"/>
  </r>
  <r>
    <s v="ID1438"/>
    <d v="2012-05-30T03:20:17"/>
    <s v="24000 USD"/>
    <n v="24000"/>
    <x v="0"/>
    <x v="456"/>
    <s v="inventory controller"/>
    <x v="7"/>
    <s v="USA"/>
    <x v="0"/>
    <x v="0"/>
    <x v="0"/>
    <x v="19"/>
    <x v="4"/>
    <x v="3"/>
    <x v="1"/>
  </r>
  <r>
    <s v="ID1133"/>
    <d v="2012-05-28T18:05:16"/>
    <s v="Â£15000"/>
    <n v="15000"/>
    <x v="1"/>
    <x v="457"/>
    <s v="MI Specialist"/>
    <x v="3"/>
    <s v="UK"/>
    <x v="1"/>
    <x v="1"/>
    <x v="1"/>
    <x v="19"/>
    <x v="4"/>
    <x v="4"/>
    <x v="1"/>
  </r>
  <r>
    <s v="ID0165"/>
    <d v="2012-05-26T00:47:45"/>
    <s v="Rs. 1300000"/>
    <n v="1300000"/>
    <x v="5"/>
    <x v="458"/>
    <s v="Manager"/>
    <x v="0"/>
    <s v="India"/>
    <x v="7"/>
    <x v="3"/>
    <x v="3"/>
    <x v="0"/>
    <x v="0"/>
    <x v="4"/>
    <x v="1"/>
  </r>
  <r>
    <s v="ID0911"/>
    <d v="2012-05-27T16:24:50"/>
    <n v="1300000"/>
    <n v="1300000"/>
    <x v="5"/>
    <x v="458"/>
    <s v="banker"/>
    <x v="0"/>
    <s v="India"/>
    <x v="7"/>
    <x v="3"/>
    <x v="0"/>
    <x v="18"/>
    <x v="4"/>
    <x v="4"/>
    <x v="1"/>
  </r>
  <r>
    <s v="ID1779"/>
    <d v="2012-06-10T14:58:39"/>
    <n v="1300000"/>
    <n v="1300000"/>
    <x v="5"/>
    <x v="458"/>
    <s v="Manager"/>
    <x v="0"/>
    <s v="India"/>
    <x v="7"/>
    <x v="3"/>
    <x v="1"/>
    <x v="29"/>
    <x v="0"/>
    <x v="4"/>
    <x v="1"/>
  </r>
  <r>
    <s v="ID0502"/>
    <d v="2012-05-26T04:01:45"/>
    <s v="23000 USD"/>
    <n v="23000"/>
    <x v="0"/>
    <x v="459"/>
    <s v="IT solutions coordinator"/>
    <x v="0"/>
    <s v="Hungary"/>
    <x v="52"/>
    <x v="1"/>
    <x v="3"/>
    <x v="0"/>
    <x v="0"/>
    <x v="4"/>
    <x v="1"/>
  </r>
  <r>
    <s v="ID1209"/>
    <d v="2012-05-29T00:12:23"/>
    <n v="23000"/>
    <n v="23000"/>
    <x v="0"/>
    <x v="459"/>
    <s v="Chief Accountant"/>
    <x v="8"/>
    <s v="Saudi Arabia"/>
    <x v="34"/>
    <x v="3"/>
    <x v="1"/>
    <x v="14"/>
    <x v="2"/>
    <x v="4"/>
    <x v="1"/>
  </r>
  <r>
    <s v="ID0168"/>
    <d v="2012-05-26T00:48:04"/>
    <n v="22880"/>
    <n v="22880"/>
    <x v="0"/>
    <x v="460"/>
    <s v="Accounting "/>
    <x v="8"/>
    <s v="USA"/>
    <x v="0"/>
    <x v="0"/>
    <x v="3"/>
    <x v="0"/>
    <x v="0"/>
    <x v="4"/>
    <x v="1"/>
  </r>
  <r>
    <s v="ID0379"/>
    <d v="2012-05-26T01:57:40"/>
    <n v="1500"/>
    <n v="18000"/>
    <x v="2"/>
    <x v="461"/>
    <s v="marketing and sales "/>
    <x v="0"/>
    <s v="Portugal"/>
    <x v="41"/>
    <x v="1"/>
    <x v="2"/>
    <x v="0"/>
    <x v="0"/>
    <x v="4"/>
    <x v="1"/>
  </r>
  <r>
    <s v="ID0578"/>
    <d v="2012-05-26T07:15:48"/>
    <s v="$22,000 AUD"/>
    <n v="22000"/>
    <x v="4"/>
    <x v="462"/>
    <s v="Sales Analyst"/>
    <x v="5"/>
    <s v="Australia"/>
    <x v="6"/>
    <x v="2"/>
    <x v="3"/>
    <x v="9"/>
    <x v="0"/>
    <x v="4"/>
    <x v="1"/>
  </r>
  <r>
    <s v="ID0288"/>
    <d v="2012-05-26T01:17:50"/>
    <n v="22000"/>
    <n v="22000"/>
    <x v="0"/>
    <x v="463"/>
    <s v="MIS"/>
    <x v="3"/>
    <s v="India"/>
    <x v="7"/>
    <x v="3"/>
    <x v="1"/>
    <x v="0"/>
    <x v="0"/>
    <x v="4"/>
    <x v="1"/>
  </r>
  <r>
    <s v="ID1722"/>
    <d v="2012-06-06T20:41:35"/>
    <n v="22000"/>
    <n v="22000"/>
    <x v="0"/>
    <x v="463"/>
    <s v="Manager (MIS)"/>
    <x v="0"/>
    <s v="India"/>
    <x v="7"/>
    <x v="3"/>
    <x v="1"/>
    <x v="7"/>
    <x v="0"/>
    <x v="4"/>
    <x v="1"/>
  </r>
  <r>
    <s v="ID0330"/>
    <d v="2012-05-26T01:31:42"/>
    <s v="22000 usd"/>
    <n v="22000"/>
    <x v="0"/>
    <x v="463"/>
    <s v="Product Manager Sr"/>
    <x v="0"/>
    <s v="Mexico"/>
    <x v="22"/>
    <x v="0"/>
    <x v="3"/>
    <x v="0"/>
    <x v="0"/>
    <x v="4"/>
    <x v="1"/>
  </r>
  <r>
    <s v="ID1526"/>
    <d v="2012-05-31T06:23:09"/>
    <n v="22000"/>
    <n v="22000"/>
    <x v="0"/>
    <x v="463"/>
    <s v="Data Manager"/>
    <x v="0"/>
    <s v="USA"/>
    <x v="0"/>
    <x v="0"/>
    <x v="3"/>
    <x v="18"/>
    <x v="4"/>
    <x v="4"/>
    <x v="1"/>
  </r>
  <r>
    <s v="ID1759"/>
    <d v="2012-06-08T18:52:06"/>
    <n v="1230000"/>
    <n v="1230000"/>
    <x v="5"/>
    <x v="464"/>
    <s v="Financial Analyst "/>
    <x v="5"/>
    <s v="India"/>
    <x v="7"/>
    <x v="3"/>
    <x v="1"/>
    <x v="18"/>
    <x v="4"/>
    <x v="4"/>
    <x v="1"/>
  </r>
  <r>
    <s v="ID0657"/>
    <d v="2012-05-26T12:25:09"/>
    <n v="21500"/>
    <n v="21500"/>
    <x v="0"/>
    <x v="465"/>
    <s v="Asst Mgr"/>
    <x v="5"/>
    <s v="India"/>
    <x v="7"/>
    <x v="3"/>
    <x v="3"/>
    <x v="29"/>
    <x v="0"/>
    <x v="4"/>
    <x v="1"/>
  </r>
  <r>
    <s v="ID0238"/>
    <d v="2012-05-26T01:02:07"/>
    <n v="1200000"/>
    <n v="1200000"/>
    <x v="5"/>
    <x v="466"/>
    <s v="Branch head -sales"/>
    <x v="0"/>
    <s v="India"/>
    <x v="7"/>
    <x v="3"/>
    <x v="2"/>
    <x v="0"/>
    <x v="0"/>
    <x v="4"/>
    <x v="1"/>
  </r>
  <r>
    <s v="ID0770"/>
    <d v="2012-05-26T17:44:34"/>
    <s v="Rs 1200000"/>
    <n v="1200000"/>
    <x v="5"/>
    <x v="466"/>
    <s v="Regional Formwork Head "/>
    <x v="0"/>
    <s v="India"/>
    <x v="7"/>
    <x v="3"/>
    <x v="1"/>
    <x v="14"/>
    <x v="2"/>
    <x v="4"/>
    <x v="1"/>
  </r>
  <r>
    <s v="ID0845"/>
    <d v="2012-05-27T00:33:06"/>
    <s v="1200000 Rs"/>
    <n v="1200000"/>
    <x v="5"/>
    <x v="466"/>
    <s v="project manager"/>
    <x v="0"/>
    <s v="India"/>
    <x v="7"/>
    <x v="3"/>
    <x v="0"/>
    <x v="10"/>
    <x v="3"/>
    <x v="4"/>
    <x v="1"/>
  </r>
  <r>
    <s v="ID0896"/>
    <d v="2012-05-27T14:27:33"/>
    <s v="rs 100000"/>
    <n v="1200000"/>
    <x v="5"/>
    <x v="466"/>
    <s v="ASST VICE PREDISDENT"/>
    <x v="2"/>
    <s v="India"/>
    <x v="7"/>
    <x v="3"/>
    <x v="3"/>
    <x v="11"/>
    <x v="3"/>
    <x v="4"/>
    <x v="1"/>
  </r>
  <r>
    <s v="ID0999"/>
    <d v="2012-05-28T09:43:33"/>
    <s v="1200000 INR"/>
    <n v="1200000"/>
    <x v="5"/>
    <x v="466"/>
    <s v="Senior Consultant"/>
    <x v="4"/>
    <s v="India"/>
    <x v="7"/>
    <x v="3"/>
    <x v="1"/>
    <x v="7"/>
    <x v="0"/>
    <x v="4"/>
    <x v="1"/>
  </r>
  <r>
    <s v="ID1054"/>
    <d v="2012-05-28T14:12:52"/>
    <s v="Rs. 1200000"/>
    <n v="1200000"/>
    <x v="5"/>
    <x v="466"/>
    <s v="Management Trainee"/>
    <x v="0"/>
    <s v="India"/>
    <x v="7"/>
    <x v="3"/>
    <x v="2"/>
    <x v="19"/>
    <x v="4"/>
    <x v="4"/>
    <x v="1"/>
  </r>
  <r>
    <s v="ID1068"/>
    <d v="2012-05-28T14:50:03"/>
    <n v="100000"/>
    <n v="1200000"/>
    <x v="5"/>
    <x v="466"/>
    <s v="executive"/>
    <x v="5"/>
    <s v="India"/>
    <x v="7"/>
    <x v="3"/>
    <x v="3"/>
    <x v="17"/>
    <x v="0"/>
    <x v="4"/>
    <x v="1"/>
  </r>
  <r>
    <s v="ID1084"/>
    <d v="2012-05-28T15:37:23"/>
    <n v="1200000"/>
    <n v="1200000"/>
    <x v="5"/>
    <x v="466"/>
    <s v="finance controller"/>
    <x v="7"/>
    <s v="India"/>
    <x v="7"/>
    <x v="3"/>
    <x v="3"/>
    <x v="9"/>
    <x v="0"/>
    <x v="4"/>
    <x v="1"/>
  </r>
  <r>
    <s v="ID1110"/>
    <d v="2012-05-28T16:45:28"/>
    <n v="100000"/>
    <n v="1200000"/>
    <x v="5"/>
    <x v="466"/>
    <s v="coordinator"/>
    <x v="0"/>
    <s v="India"/>
    <x v="7"/>
    <x v="3"/>
    <x v="2"/>
    <x v="12"/>
    <x v="0"/>
    <x v="4"/>
    <x v="1"/>
  </r>
  <r>
    <s v="ID1318"/>
    <d v="2012-05-29T15:24:45"/>
    <n v="1200000"/>
    <n v="1200000"/>
    <x v="5"/>
    <x v="466"/>
    <s v="Manager - Corporate strategy and Planning"/>
    <x v="0"/>
    <s v="India"/>
    <x v="7"/>
    <x v="3"/>
    <x v="3"/>
    <x v="29"/>
    <x v="0"/>
    <x v="4"/>
    <x v="1"/>
  </r>
  <r>
    <s v="ID1342"/>
    <d v="2012-05-29T17:30:43"/>
    <n v="1200000"/>
    <n v="1200000"/>
    <x v="5"/>
    <x v="466"/>
    <s v="Consultant"/>
    <x v="4"/>
    <s v="India"/>
    <x v="7"/>
    <x v="3"/>
    <x v="2"/>
    <x v="30"/>
    <x v="1"/>
    <x v="4"/>
    <x v="1"/>
  </r>
  <r>
    <s v="ID1836"/>
    <d v="2012-06-13T19:40:16"/>
    <n v="1200000"/>
    <n v="1200000"/>
    <x v="5"/>
    <x v="466"/>
    <s v="AM"/>
    <x v="0"/>
    <s v="India"/>
    <x v="7"/>
    <x v="3"/>
    <x v="3"/>
    <x v="17"/>
    <x v="0"/>
    <x v="4"/>
    <x v="1"/>
  </r>
  <r>
    <s v="ID1774"/>
    <d v="2012-06-10T01:48:44"/>
    <n v="1400"/>
    <n v="16800"/>
    <x v="2"/>
    <x v="467"/>
    <s v="account"/>
    <x v="8"/>
    <s v="portugal"/>
    <x v="41"/>
    <x v="1"/>
    <x v="3"/>
    <x v="5"/>
    <x v="2"/>
    <x v="4"/>
    <x v="1"/>
  </r>
  <r>
    <s v="ID1190"/>
    <d v="2012-05-28T23:06:22"/>
    <s v="Rupees : 2,000,000"/>
    <n v="2000000"/>
    <x v="20"/>
    <x v="468"/>
    <s v="Excel Corporate Trainer"/>
    <x v="4"/>
    <s v="Pakistan"/>
    <x v="49"/>
    <x v="3"/>
    <x v="1"/>
    <x v="9"/>
    <x v="0"/>
    <x v="4"/>
    <x v="1"/>
  </r>
  <r>
    <s v="ID0103"/>
    <d v="2012-05-26T00:40:48"/>
    <n v="21000"/>
    <n v="21000"/>
    <x v="0"/>
    <x v="469"/>
    <s v="IT support"/>
    <x v="5"/>
    <s v="arabian Gulf"/>
    <x v="65"/>
    <x v="3"/>
    <x v="0"/>
    <x v="0"/>
    <x v="0"/>
    <x v="4"/>
    <x v="1"/>
  </r>
  <r>
    <s v="ID0619"/>
    <d v="2012-05-26T10:54:22"/>
    <n v="21000"/>
    <n v="21000"/>
    <x v="0"/>
    <x v="469"/>
    <s v="Manager"/>
    <x v="0"/>
    <s v="India"/>
    <x v="7"/>
    <x v="3"/>
    <x v="1"/>
    <x v="32"/>
    <x v="1"/>
    <x v="4"/>
    <x v="1"/>
  </r>
  <r>
    <s v="ID1929"/>
    <d v="2012-06-21T03:46:23"/>
    <n v="21000"/>
    <n v="21000"/>
    <x v="0"/>
    <x v="469"/>
    <s v="eorl"/>
    <x v="9"/>
    <s v="India"/>
    <x v="7"/>
    <x v="3"/>
    <x v="1"/>
    <x v="12"/>
    <x v="0"/>
    <x v="4"/>
    <x v="1"/>
  </r>
  <r>
    <s v="ID1846"/>
    <d v="2012-06-14T22:03:05"/>
    <n v="1720"/>
    <n v="20640"/>
    <x v="0"/>
    <x v="470"/>
    <s v="Programme Officer"/>
    <x v="0"/>
    <s v="Singapore"/>
    <x v="17"/>
    <x v="3"/>
    <x v="3"/>
    <x v="18"/>
    <x v="4"/>
    <x v="4"/>
    <x v="1"/>
  </r>
  <r>
    <s v="ID0938"/>
    <d v="2012-05-27T23:32:30"/>
    <n v="20571"/>
    <n v="20571"/>
    <x v="0"/>
    <x v="471"/>
    <s v="CFO"/>
    <x v="2"/>
    <s v="Albania"/>
    <x v="66"/>
    <x v="1"/>
    <x v="3"/>
    <x v="9"/>
    <x v="0"/>
    <x v="4"/>
    <x v="1"/>
  </r>
  <r>
    <s v="ID0796"/>
    <d v="2012-05-26T20:57:13"/>
    <s v="Rs. 8000"/>
    <n v="1152000"/>
    <x v="5"/>
    <x v="472"/>
    <s v="Cashier"/>
    <x v="8"/>
    <s v="India"/>
    <x v="7"/>
    <x v="3"/>
    <x v="3"/>
    <x v="7"/>
    <x v="0"/>
    <x v="4"/>
    <x v="1"/>
  </r>
  <r>
    <s v="ID0688"/>
    <d v="2012-05-26T13:18:03"/>
    <s v="inr 11.5"/>
    <n v="1150000"/>
    <x v="5"/>
    <x v="473"/>
    <s v="manager portfolio monitoring"/>
    <x v="0"/>
    <s v="India"/>
    <x v="7"/>
    <x v="3"/>
    <x v="2"/>
    <x v="17"/>
    <x v="0"/>
    <x v="4"/>
    <x v="1"/>
  </r>
  <r>
    <s v="ID1466"/>
    <d v="2012-05-30T14:28:57"/>
    <s v="Rs. 1150000/-"/>
    <n v="1150000"/>
    <x v="5"/>
    <x v="473"/>
    <s v="Project Manager"/>
    <x v="0"/>
    <s v="India"/>
    <x v="7"/>
    <x v="3"/>
    <x v="1"/>
    <x v="13"/>
    <x v="2"/>
    <x v="4"/>
    <x v="1"/>
  </r>
  <r>
    <s v="ID1471"/>
    <d v="2012-05-30T16:48:32"/>
    <n v="1700"/>
    <n v="20400"/>
    <x v="0"/>
    <x v="474"/>
    <s v="M &amp; E Officer"/>
    <x v="0"/>
    <s v="Myanmar [Burma]"/>
    <x v="67"/>
    <x v="3"/>
    <x v="0"/>
    <x v="2"/>
    <x v="2"/>
    <x v="4"/>
    <x v="1"/>
  </r>
  <r>
    <s v="ID1057"/>
    <d v="2012-05-28T14:22:02"/>
    <s v="16000 euro"/>
    <n v="16000"/>
    <x v="2"/>
    <x v="475"/>
    <s v="Management Information Systems"/>
    <x v="0"/>
    <s v="Greece"/>
    <x v="50"/>
    <x v="1"/>
    <x v="1"/>
    <x v="22"/>
    <x v="3"/>
    <x v="4"/>
    <x v="1"/>
  </r>
  <r>
    <s v="ID1760"/>
    <d v="2012-06-08T18:52:44"/>
    <n v="1130000"/>
    <n v="1130000"/>
    <x v="5"/>
    <x v="476"/>
    <s v="Financial Analyst "/>
    <x v="5"/>
    <s v="India"/>
    <x v="7"/>
    <x v="3"/>
    <x v="1"/>
    <x v="18"/>
    <x v="4"/>
    <x v="4"/>
    <x v="1"/>
  </r>
  <r>
    <s v="ID0975"/>
    <d v="2012-05-28T07:23:07"/>
    <n v="20000"/>
    <n v="20000"/>
    <x v="0"/>
    <x v="477"/>
    <s v="data analyst"/>
    <x v="5"/>
    <s v="Australia"/>
    <x v="6"/>
    <x v="2"/>
    <x v="2"/>
    <x v="19"/>
    <x v="4"/>
    <x v="4"/>
    <x v="1"/>
  </r>
  <r>
    <s v="ID1823"/>
    <d v="2012-06-13T00:50:20"/>
    <n v="20000"/>
    <n v="20000"/>
    <x v="0"/>
    <x v="477"/>
    <s v="administrator"/>
    <x v="5"/>
    <s v="Canada"/>
    <x v="3"/>
    <x v="0"/>
    <x v="2"/>
    <x v="19"/>
    <x v="4"/>
    <x v="4"/>
    <x v="1"/>
  </r>
  <r>
    <s v="ID0763"/>
    <d v="2012-05-26T17:07:30"/>
    <n v="20000"/>
    <n v="20000"/>
    <x v="0"/>
    <x v="477"/>
    <s v="Consultat"/>
    <x v="4"/>
    <s v="Denmark"/>
    <x v="20"/>
    <x v="1"/>
    <x v="2"/>
    <x v="5"/>
    <x v="2"/>
    <x v="4"/>
    <x v="1"/>
  </r>
  <r>
    <s v="ID1831"/>
    <d v="2012-06-13T11:58:30"/>
    <n v="20000"/>
    <n v="20000"/>
    <x v="0"/>
    <x v="477"/>
    <s v="Personal Assistant"/>
    <x v="5"/>
    <s v="Hong Kong"/>
    <x v="68"/>
    <x v="3"/>
    <x v="0"/>
    <x v="24"/>
    <x v="4"/>
    <x v="4"/>
    <x v="1"/>
  </r>
  <r>
    <s v="ID0250"/>
    <d v="2012-05-26T01:04:17"/>
    <n v="20000"/>
    <n v="20000"/>
    <x v="0"/>
    <x v="477"/>
    <s v="category manager"/>
    <x v="0"/>
    <s v="India"/>
    <x v="7"/>
    <x v="3"/>
    <x v="3"/>
    <x v="0"/>
    <x v="0"/>
    <x v="4"/>
    <x v="1"/>
  </r>
  <r>
    <s v="ID0279"/>
    <d v="2012-05-26T01:12:41"/>
    <n v="20000"/>
    <n v="20000"/>
    <x v="0"/>
    <x v="477"/>
    <s v="Analyst"/>
    <x v="5"/>
    <s v="India"/>
    <x v="7"/>
    <x v="3"/>
    <x v="1"/>
    <x v="0"/>
    <x v="0"/>
    <x v="4"/>
    <x v="1"/>
  </r>
  <r>
    <s v="ID0474"/>
    <d v="2012-05-26T03:15:50"/>
    <n v="20000"/>
    <n v="20000"/>
    <x v="0"/>
    <x v="477"/>
    <s v="Specialist"/>
    <x v="1"/>
    <s v="India"/>
    <x v="7"/>
    <x v="3"/>
    <x v="3"/>
    <x v="0"/>
    <x v="0"/>
    <x v="4"/>
    <x v="1"/>
  </r>
  <r>
    <s v="ID0491"/>
    <d v="2012-05-26T03:34:04"/>
    <s v="20000 US$"/>
    <n v="20000"/>
    <x v="0"/>
    <x v="477"/>
    <s v="Consultant"/>
    <x v="4"/>
    <s v="India"/>
    <x v="7"/>
    <x v="3"/>
    <x v="2"/>
    <x v="0"/>
    <x v="0"/>
    <x v="4"/>
    <x v="1"/>
  </r>
  <r>
    <s v="ID0753"/>
    <d v="2012-05-26T16:33:58"/>
    <n v="20000"/>
    <n v="20000"/>
    <x v="0"/>
    <x v="477"/>
    <s v="engineer"/>
    <x v="6"/>
    <s v="India"/>
    <x v="7"/>
    <x v="3"/>
    <x v="0"/>
    <x v="17"/>
    <x v="0"/>
    <x v="4"/>
    <x v="1"/>
  </r>
  <r>
    <s v="ID1399"/>
    <d v="2012-05-29T22:32:16"/>
    <n v="20000"/>
    <n v="20000"/>
    <x v="0"/>
    <x v="477"/>
    <s v="Business Operation Specialist"/>
    <x v="1"/>
    <s v="India"/>
    <x v="7"/>
    <x v="3"/>
    <x v="3"/>
    <x v="7"/>
    <x v="0"/>
    <x v="4"/>
    <x v="1"/>
  </r>
  <r>
    <s v="ID1455"/>
    <d v="2012-05-30T13:25:12"/>
    <n v="20000"/>
    <n v="20000"/>
    <x v="0"/>
    <x v="477"/>
    <s v="manager"/>
    <x v="0"/>
    <s v="India"/>
    <x v="7"/>
    <x v="3"/>
    <x v="4"/>
    <x v="2"/>
    <x v="2"/>
    <x v="4"/>
    <x v="1"/>
  </r>
  <r>
    <s v="ID1606"/>
    <d v="2012-06-01T22:20:26"/>
    <s v="20000 $"/>
    <n v="20000"/>
    <x v="0"/>
    <x v="477"/>
    <s v="Manager"/>
    <x v="0"/>
    <s v="India"/>
    <x v="7"/>
    <x v="3"/>
    <x v="3"/>
    <x v="24"/>
    <x v="4"/>
    <x v="4"/>
    <x v="1"/>
  </r>
  <r>
    <s v="ID1918"/>
    <d v="2012-06-20T01:54:10"/>
    <n v="20000"/>
    <n v="20000"/>
    <x v="0"/>
    <x v="477"/>
    <s v="Monitoring and Evaluation Officer"/>
    <x v="0"/>
    <s v="India"/>
    <x v="7"/>
    <x v="3"/>
    <x v="2"/>
    <x v="12"/>
    <x v="0"/>
    <x v="4"/>
    <x v="1"/>
  </r>
  <r>
    <s v="ID1019"/>
    <d v="2012-05-28T12:09:37"/>
    <s v="usd 20.000"/>
    <n v="20000"/>
    <x v="0"/>
    <x v="477"/>
    <s v="Head of Financial Reporting"/>
    <x v="3"/>
    <s v="Paraguay"/>
    <x v="69"/>
    <x v="0"/>
    <x v="1"/>
    <x v="7"/>
    <x v="0"/>
    <x v="4"/>
    <x v="1"/>
  </r>
  <r>
    <s v="ID0950"/>
    <d v="2012-05-28T00:48:23"/>
    <n v="20000"/>
    <n v="20000"/>
    <x v="0"/>
    <x v="477"/>
    <s v="Financial Modeller"/>
    <x v="8"/>
    <s v="Zambia"/>
    <x v="70"/>
    <x v="4"/>
    <x v="1"/>
    <x v="19"/>
    <x v="4"/>
    <x v="4"/>
    <x v="1"/>
  </r>
  <r>
    <s v="ID0740"/>
    <d v="2012-05-26T15:53:10"/>
    <n v="10000"/>
    <n v="120000"/>
    <x v="21"/>
    <x v="478"/>
    <s v="Estimator"/>
    <x v="5"/>
    <s v="Egypt"/>
    <x v="71"/>
    <x v="4"/>
    <x v="1"/>
    <x v="12"/>
    <x v="0"/>
    <x v="4"/>
    <x v="1"/>
  </r>
  <r>
    <s v="ID0834"/>
    <d v="2012-05-26T23:17:09"/>
    <s v="15600 â‚¬"/>
    <n v="15600"/>
    <x v="2"/>
    <x v="479"/>
    <s v="Managment controller"/>
    <x v="7"/>
    <s v="Portugal"/>
    <x v="41"/>
    <x v="1"/>
    <x v="3"/>
    <x v="12"/>
    <x v="0"/>
    <x v="4"/>
    <x v="1"/>
  </r>
  <r>
    <s v="ID0175"/>
    <d v="2012-05-26T00:48:57"/>
    <s v="Rd. 11 lakhs"/>
    <n v="1100000"/>
    <x v="5"/>
    <x v="480"/>
    <s v="Asst manager investor relations and business analytics"/>
    <x v="0"/>
    <s v="India"/>
    <x v="7"/>
    <x v="3"/>
    <x v="3"/>
    <x v="0"/>
    <x v="0"/>
    <x v="4"/>
    <x v="1"/>
  </r>
  <r>
    <s v="ID0443"/>
    <d v="2012-05-26T02:43:21"/>
    <n v="1100000"/>
    <n v="1100000"/>
    <x v="5"/>
    <x v="480"/>
    <s v="manager - MIS &amp; operations planning"/>
    <x v="0"/>
    <s v="India"/>
    <x v="7"/>
    <x v="3"/>
    <x v="3"/>
    <x v="0"/>
    <x v="0"/>
    <x v="4"/>
    <x v="1"/>
  </r>
  <r>
    <s v="ID1203"/>
    <d v="2012-05-28T23:53:02"/>
    <n v="1100000"/>
    <n v="1100000"/>
    <x v="5"/>
    <x v="480"/>
    <s v="Sr. Consultant"/>
    <x v="4"/>
    <s v="India"/>
    <x v="7"/>
    <x v="3"/>
    <x v="1"/>
    <x v="28"/>
    <x v="2"/>
    <x v="4"/>
    <x v="1"/>
  </r>
  <r>
    <s v="ID0105"/>
    <d v="2012-05-26T00:40:52"/>
    <n v="19200"/>
    <n v="19200"/>
    <x v="0"/>
    <x v="481"/>
    <s v="Sr Administrative Assistant"/>
    <x v="5"/>
    <s v="Mexico"/>
    <x v="22"/>
    <x v="0"/>
    <x v="3"/>
    <x v="0"/>
    <x v="0"/>
    <x v="4"/>
    <x v="1"/>
  </r>
  <r>
    <s v="ID0035"/>
    <d v="2012-05-25T05:01:09"/>
    <s v="1600 $"/>
    <n v="19200"/>
    <x v="0"/>
    <x v="481"/>
    <s v="Analyst"/>
    <x v="5"/>
    <s v="Poland"/>
    <x v="28"/>
    <x v="1"/>
    <x v="2"/>
    <x v="0"/>
    <x v="0"/>
    <x v="4"/>
    <x v="1"/>
  </r>
  <r>
    <s v="ID0411"/>
    <d v="2012-05-26T02:13:57"/>
    <n v="19200"/>
    <n v="19200"/>
    <x v="0"/>
    <x v="481"/>
    <s v="Department Manager"/>
    <x v="0"/>
    <s v="Romania"/>
    <x v="59"/>
    <x v="1"/>
    <x v="1"/>
    <x v="0"/>
    <x v="0"/>
    <x v="4"/>
    <x v="1"/>
  </r>
  <r>
    <s v="ID0772"/>
    <d v="2012-05-26T17:47:10"/>
    <s v="$1,589.00/per month"/>
    <n v="19068"/>
    <x v="0"/>
    <x v="482"/>
    <s v="Accounting Head"/>
    <x v="8"/>
    <s v="Philippines"/>
    <x v="33"/>
    <x v="3"/>
    <x v="1"/>
    <x v="3"/>
    <x v="3"/>
    <x v="4"/>
    <x v="1"/>
  </r>
  <r>
    <s v="ID1201"/>
    <d v="2012-05-28T23:51:37"/>
    <s v="Euro 15.000"/>
    <n v="15000"/>
    <x v="2"/>
    <x v="483"/>
    <s v="business consultant"/>
    <x v="4"/>
    <s v="Italy"/>
    <x v="39"/>
    <x v="1"/>
    <x v="3"/>
    <x v="18"/>
    <x v="4"/>
    <x v="4"/>
    <x v="1"/>
  </r>
  <r>
    <s v="ID0929"/>
    <d v="2012-05-27T21:44:39"/>
    <s v="15000 â‚¬"/>
    <n v="15000"/>
    <x v="2"/>
    <x v="483"/>
    <s v="analytic"/>
    <x v="5"/>
    <s v="Slovenia"/>
    <x v="72"/>
    <x v="1"/>
    <x v="3"/>
    <x v="25"/>
    <x v="4"/>
    <x v="4"/>
    <x v="1"/>
  </r>
  <r>
    <s v="ID0507"/>
    <d v="2012-05-26T04:12:16"/>
    <s v="15000 â‚¬"/>
    <n v="15000"/>
    <x v="2"/>
    <x v="483"/>
    <s v="Report Analyst"/>
    <x v="5"/>
    <s v="Spain"/>
    <x v="15"/>
    <x v="1"/>
    <x v="1"/>
    <x v="0"/>
    <x v="0"/>
    <x v="4"/>
    <x v="1"/>
  </r>
  <r>
    <s v="ID0797"/>
    <d v="2012-05-26T20:57:17"/>
    <n v="15000"/>
    <n v="15000"/>
    <x v="2"/>
    <x v="483"/>
    <s v="Technician"/>
    <x v="5"/>
    <s v="Spain"/>
    <x v="15"/>
    <x v="1"/>
    <x v="2"/>
    <x v="2"/>
    <x v="2"/>
    <x v="4"/>
    <x v="1"/>
  </r>
  <r>
    <s v="ID1446"/>
    <d v="2012-05-30T11:20:33"/>
    <s v="MYR60000"/>
    <n v="60000"/>
    <x v="18"/>
    <x v="484"/>
    <s v="Liquidity Management Executive"/>
    <x v="0"/>
    <s v="Malaysia"/>
    <x v="56"/>
    <x v="3"/>
    <x v="3"/>
    <x v="18"/>
    <x v="4"/>
    <x v="4"/>
    <x v="1"/>
  </r>
  <r>
    <s v="ID0992"/>
    <d v="2012-05-28T09:03:56"/>
    <n v="19000"/>
    <n v="19000"/>
    <x v="0"/>
    <x v="485"/>
    <s v="Finance analyst"/>
    <x v="5"/>
    <s v="China"/>
    <x v="73"/>
    <x v="3"/>
    <x v="3"/>
    <x v="7"/>
    <x v="0"/>
    <x v="4"/>
    <x v="1"/>
  </r>
  <r>
    <s v="ID1128"/>
    <d v="2012-05-28T17:42:51"/>
    <n v="19000"/>
    <n v="19000"/>
    <x v="0"/>
    <x v="485"/>
    <s v="MI Specialist"/>
    <x v="3"/>
    <s v="UK"/>
    <x v="1"/>
    <x v="1"/>
    <x v="1"/>
    <x v="9"/>
    <x v="0"/>
    <x v="4"/>
    <x v="1"/>
  </r>
  <r>
    <s v="ID1200"/>
    <d v="2012-05-28T23:47:10"/>
    <n v="19000"/>
    <n v="19000"/>
    <x v="0"/>
    <x v="485"/>
    <s v="Accountant"/>
    <x v="8"/>
    <s v="UK"/>
    <x v="1"/>
    <x v="1"/>
    <x v="3"/>
    <x v="3"/>
    <x v="3"/>
    <x v="4"/>
    <x v="1"/>
  </r>
  <r>
    <s v="ID1119"/>
    <d v="2012-05-28T17:12:47"/>
    <n v="18987"/>
    <n v="18987"/>
    <x v="0"/>
    <x v="486"/>
    <s v="Business Analyst"/>
    <x v="5"/>
    <s v="Nigeria"/>
    <x v="74"/>
    <x v="4"/>
    <x v="1"/>
    <x v="17"/>
    <x v="0"/>
    <x v="4"/>
    <x v="1"/>
  </r>
  <r>
    <s v="ID0913"/>
    <d v="2012-05-27T16:50:50"/>
    <s v="1050000 INR"/>
    <n v="1050000"/>
    <x v="5"/>
    <x v="487"/>
    <s v="Manager Market Reesrach"/>
    <x v="0"/>
    <s v="India"/>
    <x v="7"/>
    <x v="3"/>
    <x v="1"/>
    <x v="12"/>
    <x v="0"/>
    <x v="4"/>
    <x v="1"/>
  </r>
  <r>
    <s v="ID0833"/>
    <d v="2012-05-26T23:15:18"/>
    <s v="65000 ron"/>
    <n v="65000"/>
    <x v="22"/>
    <x v="488"/>
    <s v="HR Planning Specialist"/>
    <x v="1"/>
    <s v="Romania"/>
    <x v="59"/>
    <x v="1"/>
    <x v="3"/>
    <x v="7"/>
    <x v="0"/>
    <x v="4"/>
    <x v="1"/>
  </r>
  <r>
    <s v="ID0940"/>
    <d v="2012-05-27T23:46:03"/>
    <n v="18060"/>
    <n v="18060"/>
    <x v="0"/>
    <x v="489"/>
    <s v="Reporting Supervisor"/>
    <x v="3"/>
    <s v="Philippines"/>
    <x v="33"/>
    <x v="3"/>
    <x v="3"/>
    <x v="13"/>
    <x v="2"/>
    <x v="4"/>
    <x v="1"/>
  </r>
  <r>
    <s v="ID1192"/>
    <d v="2012-05-28T23:13:31"/>
    <s v="5000  PLN   net"/>
    <n v="60000"/>
    <x v="23"/>
    <x v="490"/>
    <s v="Sales Analyst"/>
    <x v="5"/>
    <s v="Poland"/>
    <x v="28"/>
    <x v="1"/>
    <x v="1"/>
    <x v="2"/>
    <x v="2"/>
    <x v="4"/>
    <x v="1"/>
  </r>
  <r>
    <s v="ID0546"/>
    <d v="2012-05-26T05:30:12"/>
    <n v="1500"/>
    <n v="18000"/>
    <x v="0"/>
    <x v="491"/>
    <s v="Engineer"/>
    <x v="6"/>
    <s v="Brazil"/>
    <x v="5"/>
    <x v="0"/>
    <x v="3"/>
    <x v="0"/>
    <x v="0"/>
    <x v="4"/>
    <x v="1"/>
  </r>
  <r>
    <s v="ID1343"/>
    <d v="2012-05-29T17:36:13"/>
    <n v="18000"/>
    <n v="18000"/>
    <x v="0"/>
    <x v="491"/>
    <s v="liquidity manager"/>
    <x v="0"/>
    <s v="Ghana"/>
    <x v="75"/>
    <x v="4"/>
    <x v="3"/>
    <x v="13"/>
    <x v="2"/>
    <x v="4"/>
    <x v="1"/>
  </r>
  <r>
    <s v="ID0371"/>
    <d v="2012-05-26T01:50:56"/>
    <n v="18000"/>
    <n v="18000"/>
    <x v="0"/>
    <x v="491"/>
    <s v="ceo"/>
    <x v="2"/>
    <s v="India"/>
    <x v="7"/>
    <x v="3"/>
    <x v="2"/>
    <x v="0"/>
    <x v="0"/>
    <x v="4"/>
    <x v="1"/>
  </r>
  <r>
    <s v="ID1011"/>
    <d v="2012-05-28T11:31:20"/>
    <n v="18000"/>
    <n v="18000"/>
    <x v="0"/>
    <x v="491"/>
    <s v="Data Specialist"/>
    <x v="1"/>
    <s v="India"/>
    <x v="7"/>
    <x v="3"/>
    <x v="1"/>
    <x v="9"/>
    <x v="0"/>
    <x v="4"/>
    <x v="1"/>
  </r>
  <r>
    <s v="ID1033"/>
    <d v="2012-05-28T12:59:59"/>
    <n v="18000"/>
    <n v="18000"/>
    <x v="0"/>
    <x v="491"/>
    <s v="Area Sales Manager"/>
    <x v="0"/>
    <s v="India"/>
    <x v="7"/>
    <x v="3"/>
    <x v="2"/>
    <x v="41"/>
    <x v="4"/>
    <x v="4"/>
    <x v="1"/>
  </r>
  <r>
    <s v="ID1288"/>
    <d v="2012-05-29T12:17:07"/>
    <n v="18000"/>
    <n v="18000"/>
    <x v="0"/>
    <x v="491"/>
    <s v="Manager"/>
    <x v="0"/>
    <s v="India"/>
    <x v="7"/>
    <x v="3"/>
    <x v="3"/>
    <x v="13"/>
    <x v="2"/>
    <x v="4"/>
    <x v="1"/>
  </r>
  <r>
    <s v="ID1506"/>
    <d v="2012-05-30T23:29:58"/>
    <n v="18000"/>
    <n v="18000"/>
    <x v="0"/>
    <x v="491"/>
    <s v="Process Associate"/>
    <x v="5"/>
    <s v="India"/>
    <x v="7"/>
    <x v="3"/>
    <x v="1"/>
    <x v="7"/>
    <x v="0"/>
    <x v="4"/>
    <x v="1"/>
  </r>
  <r>
    <s v="ID1064"/>
    <d v="2012-05-28T14:43:40"/>
    <s v="1500 $"/>
    <n v="18000"/>
    <x v="0"/>
    <x v="491"/>
    <s v="Analyst"/>
    <x v="5"/>
    <s v="Poland"/>
    <x v="28"/>
    <x v="1"/>
    <x v="3"/>
    <x v="17"/>
    <x v="0"/>
    <x v="4"/>
    <x v="1"/>
  </r>
  <r>
    <s v="ID0079"/>
    <d v="2012-05-25T23:20:46"/>
    <s v="Us$ 18000"/>
    <n v="18000"/>
    <x v="0"/>
    <x v="491"/>
    <s v="Operational Analyst"/>
    <x v="5"/>
    <s v="Saudi Arabia"/>
    <x v="34"/>
    <x v="3"/>
    <x v="1"/>
    <x v="0"/>
    <x v="0"/>
    <x v="4"/>
    <x v="1"/>
  </r>
  <r>
    <s v="ID1772"/>
    <d v="2012-06-09T20:38:03"/>
    <n v="1500"/>
    <n v="18000"/>
    <x v="0"/>
    <x v="491"/>
    <s v="accountant"/>
    <x v="8"/>
    <s v="uae"/>
    <x v="25"/>
    <x v="3"/>
    <x v="1"/>
    <x v="18"/>
    <x v="4"/>
    <x v="4"/>
    <x v="1"/>
  </r>
  <r>
    <s v="ID0023"/>
    <d v="2012-05-25T04:31:41"/>
    <n v="1000000"/>
    <n v="1000000"/>
    <x v="5"/>
    <x v="492"/>
    <s v="Manager"/>
    <x v="0"/>
    <s v="India"/>
    <x v="7"/>
    <x v="3"/>
    <x v="3"/>
    <x v="0"/>
    <x v="0"/>
    <x v="4"/>
    <x v="1"/>
  </r>
  <r>
    <s v="ID0321"/>
    <d v="2012-05-26T01:27:44"/>
    <s v="INR 1000000"/>
    <n v="1000000"/>
    <x v="5"/>
    <x v="492"/>
    <s v="Manager"/>
    <x v="0"/>
    <s v="India"/>
    <x v="7"/>
    <x v="3"/>
    <x v="3"/>
    <x v="0"/>
    <x v="0"/>
    <x v="4"/>
    <x v="1"/>
  </r>
  <r>
    <s v="ID0732"/>
    <d v="2012-05-26T15:09:27"/>
    <s v="Ind Rs.10,00,000.00"/>
    <n v="1000000"/>
    <x v="5"/>
    <x v="492"/>
    <s v="Sr Associate"/>
    <x v="5"/>
    <s v="India"/>
    <x v="7"/>
    <x v="3"/>
    <x v="2"/>
    <x v="13"/>
    <x v="2"/>
    <x v="4"/>
    <x v="1"/>
  </r>
  <r>
    <s v="ID0837"/>
    <d v="2012-05-26T23:38:24"/>
    <n v="1000000"/>
    <n v="1000000"/>
    <x v="5"/>
    <x v="492"/>
    <s v="business analyist"/>
    <x v="5"/>
    <s v="India"/>
    <x v="7"/>
    <x v="3"/>
    <x v="3"/>
    <x v="2"/>
    <x v="2"/>
    <x v="4"/>
    <x v="1"/>
  </r>
  <r>
    <s v="ID0850"/>
    <d v="2012-05-27T01:41:11"/>
    <s v="Rs. 10,00,000"/>
    <n v="1000000"/>
    <x v="5"/>
    <x v="492"/>
    <s v="HR Analyst"/>
    <x v="5"/>
    <s v="India"/>
    <x v="7"/>
    <x v="3"/>
    <x v="3"/>
    <x v="42"/>
    <x v="0"/>
    <x v="4"/>
    <x v="1"/>
  </r>
  <r>
    <s v="ID0899"/>
    <d v="2012-05-27T14:50:56"/>
    <n v="1000000"/>
    <n v="1000000"/>
    <x v="5"/>
    <x v="492"/>
    <s v="Engagement Lead"/>
    <x v="0"/>
    <s v="India"/>
    <x v="7"/>
    <x v="3"/>
    <x v="3"/>
    <x v="12"/>
    <x v="0"/>
    <x v="4"/>
    <x v="1"/>
  </r>
  <r>
    <s v="ID0936"/>
    <d v="2012-05-27T23:03:21"/>
    <n v="1000000"/>
    <n v="1000000"/>
    <x v="5"/>
    <x v="492"/>
    <s v="business"/>
    <x v="0"/>
    <s v="India"/>
    <x v="7"/>
    <x v="3"/>
    <x v="1"/>
    <x v="9"/>
    <x v="0"/>
    <x v="4"/>
    <x v="1"/>
  </r>
  <r>
    <s v="ID1004"/>
    <d v="2012-05-28T10:27:45"/>
    <s v="Rs.10,00,000"/>
    <n v="1000000"/>
    <x v="5"/>
    <x v="492"/>
    <s v="Credit Manager - Loans"/>
    <x v="0"/>
    <s v="India"/>
    <x v="7"/>
    <x v="3"/>
    <x v="1"/>
    <x v="9"/>
    <x v="0"/>
    <x v="4"/>
    <x v="1"/>
  </r>
  <r>
    <s v="ID1041"/>
    <d v="2012-05-28T13:27:46"/>
    <s v="10 Lakh"/>
    <n v="1000000"/>
    <x v="5"/>
    <x v="492"/>
    <s v="Teaching"/>
    <x v="5"/>
    <s v="India"/>
    <x v="7"/>
    <x v="3"/>
    <x v="0"/>
    <x v="8"/>
    <x v="1"/>
    <x v="4"/>
    <x v="1"/>
  </r>
  <r>
    <s v="ID1224"/>
    <d v="2012-05-29T01:22:59"/>
    <s v="INR 1000000"/>
    <n v="1000000"/>
    <x v="5"/>
    <x v="492"/>
    <s v="Asst Manager"/>
    <x v="0"/>
    <s v="India"/>
    <x v="7"/>
    <x v="3"/>
    <x v="3"/>
    <x v="43"/>
    <x v="0"/>
    <x v="4"/>
    <x v="1"/>
  </r>
  <r>
    <s v="ID1284"/>
    <d v="2012-05-29T11:35:53"/>
    <s v="Indian Rs 10 Lakhs"/>
    <n v="1000000"/>
    <x v="5"/>
    <x v="492"/>
    <s v="Manager"/>
    <x v="0"/>
    <s v="India"/>
    <x v="7"/>
    <x v="3"/>
    <x v="2"/>
    <x v="2"/>
    <x v="2"/>
    <x v="4"/>
    <x v="1"/>
  </r>
  <r>
    <s v="ID1457"/>
    <d v="2012-05-30T13:36:42"/>
    <n v="1000000"/>
    <n v="1000000"/>
    <x v="5"/>
    <x v="492"/>
    <s v="project management"/>
    <x v="0"/>
    <s v="India"/>
    <x v="7"/>
    <x v="3"/>
    <x v="1"/>
    <x v="7"/>
    <x v="0"/>
    <x v="4"/>
    <x v="1"/>
  </r>
  <r>
    <s v="ID1468"/>
    <d v="2012-05-30T15:59:01"/>
    <s v="Rs 10,00,000"/>
    <n v="1000000"/>
    <x v="5"/>
    <x v="492"/>
    <s v="Marketing Specialist"/>
    <x v="1"/>
    <s v="India"/>
    <x v="7"/>
    <x v="3"/>
    <x v="2"/>
    <x v="17"/>
    <x v="0"/>
    <x v="4"/>
    <x v="1"/>
  </r>
  <r>
    <s v="ID1551"/>
    <d v="2012-05-31T20:13:27"/>
    <n v="1000000"/>
    <n v="1000000"/>
    <x v="5"/>
    <x v="492"/>
    <s v="Financial analyst"/>
    <x v="5"/>
    <s v="India"/>
    <x v="7"/>
    <x v="3"/>
    <x v="1"/>
    <x v="2"/>
    <x v="2"/>
    <x v="4"/>
    <x v="1"/>
  </r>
  <r>
    <s v="ID1595"/>
    <d v="2012-06-01T18:18:31"/>
    <s v="Rs 1000000"/>
    <n v="1000000"/>
    <x v="5"/>
    <x v="492"/>
    <s v="Senior Analyst"/>
    <x v="5"/>
    <s v="India"/>
    <x v="7"/>
    <x v="3"/>
    <x v="1"/>
    <x v="25"/>
    <x v="4"/>
    <x v="4"/>
    <x v="1"/>
  </r>
  <r>
    <s v="ID1641"/>
    <d v="2012-06-03T12:09:27"/>
    <s v="10 lacs INR"/>
    <n v="1000000"/>
    <x v="5"/>
    <x v="492"/>
    <s v="Category Manager"/>
    <x v="0"/>
    <s v="India"/>
    <x v="7"/>
    <x v="3"/>
    <x v="2"/>
    <x v="28"/>
    <x v="2"/>
    <x v="4"/>
    <x v="1"/>
  </r>
  <r>
    <s v="ID1647"/>
    <d v="2012-06-03T14:52:21"/>
    <s v="INR 1000000"/>
    <n v="1000000"/>
    <x v="5"/>
    <x v="492"/>
    <s v="Senior Associate, Finance"/>
    <x v="5"/>
    <s v="India"/>
    <x v="7"/>
    <x v="3"/>
    <x v="1"/>
    <x v="25"/>
    <x v="4"/>
    <x v="4"/>
    <x v="1"/>
  </r>
  <r>
    <s v="ID1833"/>
    <d v="2012-06-13T18:25:00"/>
    <s v="INR 10 lacs p.a."/>
    <n v="1000000"/>
    <x v="5"/>
    <x v="492"/>
    <s v="Mnanager- Customer Project finance &amp; recovery"/>
    <x v="0"/>
    <s v="India"/>
    <x v="7"/>
    <x v="3"/>
    <x v="2"/>
    <x v="2"/>
    <x v="2"/>
    <x v="4"/>
    <x v="1"/>
  </r>
  <r>
    <s v="ID1864"/>
    <d v="2012-06-15T17:36:10"/>
    <s v="INR 1000000"/>
    <n v="1000000"/>
    <x v="5"/>
    <x v="492"/>
    <s v="Sr.Manager"/>
    <x v="0"/>
    <s v="India"/>
    <x v="7"/>
    <x v="3"/>
    <x v="1"/>
    <x v="2"/>
    <x v="2"/>
    <x v="4"/>
    <x v="1"/>
  </r>
  <r>
    <s v="ID1579"/>
    <d v="2012-06-01T05:52:11"/>
    <n v="17728.57"/>
    <n v="17728"/>
    <x v="0"/>
    <x v="493"/>
    <s v="Financial analyst"/>
    <x v="5"/>
    <s v="Mexico"/>
    <x v="22"/>
    <x v="0"/>
    <x v="3"/>
    <x v="18"/>
    <x v="4"/>
    <x v="4"/>
    <x v="1"/>
  </r>
  <r>
    <s v="ID0398"/>
    <d v="2012-05-26T02:04:05"/>
    <s v="120000 BDT"/>
    <n v="1440000"/>
    <x v="24"/>
    <x v="494"/>
    <s v="Computer Operator"/>
    <x v="5"/>
    <s v="Bangladesh"/>
    <x v="76"/>
    <x v="3"/>
    <x v="2"/>
    <x v="0"/>
    <x v="0"/>
    <x v="4"/>
    <x v="1"/>
  </r>
  <r>
    <s v="ID0680"/>
    <d v="2012-05-26T13:03:32"/>
    <n v="720000"/>
    <n v="720000"/>
    <x v="25"/>
    <x v="495"/>
    <s v="System Manager"/>
    <x v="0"/>
    <s v="Philippines"/>
    <x v="33"/>
    <x v="3"/>
    <x v="3"/>
    <x v="29"/>
    <x v="0"/>
    <x v="4"/>
    <x v="1"/>
  </r>
  <r>
    <s v="ID0660"/>
    <d v="2012-05-26T12:28:05"/>
    <s v="INR 9,50,000"/>
    <n v="950000"/>
    <x v="5"/>
    <x v="496"/>
    <s v="Investment Banker"/>
    <x v="0"/>
    <s v="India"/>
    <x v="7"/>
    <x v="3"/>
    <x v="3"/>
    <x v="18"/>
    <x v="4"/>
    <x v="4"/>
    <x v="1"/>
  </r>
  <r>
    <s v="ID1752"/>
    <d v="2012-06-08T13:38:45"/>
    <s v="9,50,000"/>
    <n v="950000"/>
    <x v="5"/>
    <x v="496"/>
    <s v="Associate Manager, Drug Safety Operations"/>
    <x v="0"/>
    <s v="India"/>
    <x v="7"/>
    <x v="3"/>
    <x v="2"/>
    <x v="29"/>
    <x v="0"/>
    <x v="4"/>
    <x v="1"/>
  </r>
  <r>
    <s v="ID0662"/>
    <d v="2012-05-26T12:30:22"/>
    <n v="1400"/>
    <n v="16800"/>
    <x v="0"/>
    <x v="497"/>
    <s v="Assistant"/>
    <x v="5"/>
    <s v="Pakistan"/>
    <x v="49"/>
    <x v="3"/>
    <x v="3"/>
    <x v="13"/>
    <x v="2"/>
    <x v="4"/>
    <x v="1"/>
  </r>
  <r>
    <s v="ID0908"/>
    <d v="2012-05-27T15:48:03"/>
    <n v="16350"/>
    <n v="16350"/>
    <x v="0"/>
    <x v="498"/>
    <s v="Estimator"/>
    <x v="0"/>
    <s v="India"/>
    <x v="7"/>
    <x v="3"/>
    <x v="3"/>
    <x v="12"/>
    <x v="0"/>
    <x v="4"/>
    <x v="1"/>
  </r>
  <r>
    <s v="ID0865"/>
    <d v="2012-05-27T04:31:08"/>
    <s v="R134000"/>
    <n v="134000"/>
    <x v="9"/>
    <x v="499"/>
    <s v="Data Analyst"/>
    <x v="5"/>
    <s v="South Africa"/>
    <x v="14"/>
    <x v="4"/>
    <x v="3"/>
    <x v="19"/>
    <x v="4"/>
    <x v="4"/>
    <x v="1"/>
  </r>
  <r>
    <s v="ID1868"/>
    <d v="2012-06-15T21:32:16"/>
    <s v="$US16.110,72"/>
    <n v="16110"/>
    <x v="0"/>
    <x v="500"/>
    <s v="INFORMATION ANALIST"/>
    <x v="5"/>
    <s v="COLOMBIA"/>
    <x v="63"/>
    <x v="0"/>
    <x v="1"/>
    <x v="2"/>
    <x v="2"/>
    <x v="4"/>
    <x v="1"/>
  </r>
  <r>
    <s v="ID0029"/>
    <d v="2012-05-25T04:52:23"/>
    <s v="900000 INR"/>
    <n v="900000"/>
    <x v="5"/>
    <x v="501"/>
    <s v="Applications Engineer"/>
    <x v="6"/>
    <s v="India"/>
    <x v="7"/>
    <x v="3"/>
    <x v="0"/>
    <x v="0"/>
    <x v="0"/>
    <x v="4"/>
    <x v="1"/>
  </r>
  <r>
    <s v="ID0454"/>
    <d v="2012-05-26T02:57:47"/>
    <n v="900000"/>
    <n v="900000"/>
    <x v="5"/>
    <x v="501"/>
    <s v="Regional Manager"/>
    <x v="0"/>
    <s v="India"/>
    <x v="7"/>
    <x v="3"/>
    <x v="0"/>
    <x v="0"/>
    <x v="0"/>
    <x v="4"/>
    <x v="1"/>
  </r>
  <r>
    <s v="ID0839"/>
    <d v="2012-05-26T23:58:53"/>
    <s v="900000 Rs"/>
    <n v="900000"/>
    <x v="5"/>
    <x v="501"/>
    <s v="Deputy Manager"/>
    <x v="0"/>
    <s v="India"/>
    <x v="7"/>
    <x v="3"/>
    <x v="0"/>
    <x v="29"/>
    <x v="0"/>
    <x v="4"/>
    <x v="1"/>
  </r>
  <r>
    <s v="ID1130"/>
    <d v="2012-05-28T17:53:43"/>
    <s v="Rs. 900000"/>
    <n v="900000"/>
    <x v="5"/>
    <x v="501"/>
    <s v="officer"/>
    <x v="0"/>
    <s v="India"/>
    <x v="7"/>
    <x v="3"/>
    <x v="3"/>
    <x v="16"/>
    <x v="1"/>
    <x v="4"/>
    <x v="1"/>
  </r>
  <r>
    <s v="ID1210"/>
    <d v="2012-05-29T00:16:55"/>
    <s v="Rs. 900000"/>
    <n v="900000"/>
    <x v="5"/>
    <x v="501"/>
    <s v="Manager F &amp; A"/>
    <x v="0"/>
    <s v="India"/>
    <x v="7"/>
    <x v="3"/>
    <x v="0"/>
    <x v="28"/>
    <x v="2"/>
    <x v="4"/>
    <x v="1"/>
  </r>
  <r>
    <s v="ID1285"/>
    <d v="2012-05-29T11:46:47"/>
    <s v="INR 900000"/>
    <n v="900000"/>
    <x v="5"/>
    <x v="501"/>
    <s v="RENTAL INVENTORY CONTROLLER"/>
    <x v="7"/>
    <s v="India"/>
    <x v="7"/>
    <x v="3"/>
    <x v="1"/>
    <x v="9"/>
    <x v="0"/>
    <x v="4"/>
    <x v="1"/>
  </r>
  <r>
    <s v="ID1451"/>
    <d v="2012-05-30T12:35:08"/>
    <s v="Rs. 900000 per annum"/>
    <n v="900000"/>
    <x v="5"/>
    <x v="501"/>
    <s v="Data Analyst"/>
    <x v="5"/>
    <s v="India"/>
    <x v="7"/>
    <x v="3"/>
    <x v="3"/>
    <x v="25"/>
    <x v="4"/>
    <x v="4"/>
    <x v="1"/>
  </r>
  <r>
    <s v="ID1834"/>
    <d v="2012-06-13T19:20:25"/>
    <n v="900000"/>
    <n v="900000"/>
    <x v="5"/>
    <x v="501"/>
    <s v="Lead "/>
    <x v="0"/>
    <s v="India"/>
    <x v="7"/>
    <x v="3"/>
    <x v="2"/>
    <x v="7"/>
    <x v="0"/>
    <x v="4"/>
    <x v="1"/>
  </r>
  <r>
    <s v="ID0749"/>
    <d v="2012-05-26T16:23:30"/>
    <n v="16000"/>
    <n v="16000"/>
    <x v="0"/>
    <x v="502"/>
    <s v="Engineer"/>
    <x v="6"/>
    <s v="India"/>
    <x v="7"/>
    <x v="3"/>
    <x v="2"/>
    <x v="12"/>
    <x v="0"/>
    <x v="4"/>
    <x v="1"/>
  </r>
  <r>
    <s v="ID0786"/>
    <d v="2012-05-26T19:29:34"/>
    <n v="16000"/>
    <n v="16000"/>
    <x v="0"/>
    <x v="502"/>
    <s v="Mis executiv"/>
    <x v="3"/>
    <s v="India"/>
    <x v="7"/>
    <x v="3"/>
    <x v="1"/>
    <x v="24"/>
    <x v="4"/>
    <x v="4"/>
    <x v="1"/>
  </r>
  <r>
    <s v="ID0301"/>
    <d v="2012-05-26T01:22:09"/>
    <n v="16000"/>
    <n v="16000"/>
    <x v="0"/>
    <x v="502"/>
    <s v="VP of Finance"/>
    <x v="2"/>
    <s v="USA"/>
    <x v="0"/>
    <x v="0"/>
    <x v="0"/>
    <x v="0"/>
    <x v="0"/>
    <x v="4"/>
    <x v="1"/>
  </r>
  <r>
    <s v="ID1573"/>
    <d v="2012-06-01T03:01:04"/>
    <n v="1320"/>
    <n v="15840"/>
    <x v="0"/>
    <x v="503"/>
    <s v="Asistente"/>
    <x v="5"/>
    <s v="Peru"/>
    <x v="77"/>
    <x v="0"/>
    <x v="1"/>
    <x v="9"/>
    <x v="0"/>
    <x v="4"/>
    <x v="1"/>
  </r>
  <r>
    <s v="ID1491"/>
    <d v="2012-05-30T20:42:27"/>
    <n v="10000"/>
    <n v="10000"/>
    <x v="1"/>
    <x v="504"/>
    <s v="Analyst"/>
    <x v="5"/>
    <s v="UK"/>
    <x v="1"/>
    <x v="1"/>
    <x v="2"/>
    <x v="9"/>
    <x v="0"/>
    <x v="4"/>
    <x v="1"/>
  </r>
  <r>
    <s v="ID0561"/>
    <d v="2012-05-26T06:01:57"/>
    <n v="1300"/>
    <n v="15600"/>
    <x v="0"/>
    <x v="505"/>
    <s v="CONTROLLER"/>
    <x v="7"/>
    <s v="BRA"/>
    <x v="5"/>
    <x v="0"/>
    <x v="3"/>
    <x v="3"/>
    <x v="3"/>
    <x v="4"/>
    <x v="1"/>
  </r>
  <r>
    <s v="ID0903"/>
    <d v="2012-05-27T15:25:40"/>
    <n v="1300"/>
    <n v="15600"/>
    <x v="0"/>
    <x v="505"/>
    <s v="Document controller "/>
    <x v="7"/>
    <s v="Kuwait "/>
    <x v="78"/>
    <x v="3"/>
    <x v="3"/>
    <x v="28"/>
    <x v="2"/>
    <x v="4"/>
    <x v="1"/>
  </r>
  <r>
    <s v="ID0821"/>
    <d v="2012-05-26T22:43:12"/>
    <n v="15500"/>
    <n v="15500"/>
    <x v="0"/>
    <x v="506"/>
    <s v="Engineer"/>
    <x v="6"/>
    <s v="India"/>
    <x v="7"/>
    <x v="3"/>
    <x v="0"/>
    <x v="18"/>
    <x v="4"/>
    <x v="4"/>
    <x v="1"/>
  </r>
  <r>
    <s v="ID0155"/>
    <d v="2012-05-26T00:45:11"/>
    <n v="15500"/>
    <n v="15500"/>
    <x v="0"/>
    <x v="506"/>
    <s v="Proces auditor"/>
    <x v="8"/>
    <s v="Mexico"/>
    <x v="22"/>
    <x v="0"/>
    <x v="1"/>
    <x v="0"/>
    <x v="0"/>
    <x v="4"/>
    <x v="1"/>
  </r>
  <r>
    <s v="ID1165"/>
    <d v="2012-05-28T22:33:29"/>
    <n v="600000"/>
    <n v="600000"/>
    <x v="26"/>
    <x v="507"/>
    <s v="Analista de Produccion"/>
    <x v="5"/>
    <s v="Republica Dominicana"/>
    <x v="79"/>
    <x v="0"/>
    <x v="1"/>
    <x v="18"/>
    <x v="4"/>
    <x v="4"/>
    <x v="1"/>
  </r>
  <r>
    <s v="ID0240"/>
    <d v="2012-05-26T01:02:16"/>
    <s v="1000 â‚¬"/>
    <n v="12000"/>
    <x v="2"/>
    <x v="508"/>
    <s v="HR Specialist"/>
    <x v="1"/>
    <s v="Portugal"/>
    <x v="41"/>
    <x v="1"/>
    <x v="1"/>
    <x v="0"/>
    <x v="0"/>
    <x v="4"/>
    <x v="1"/>
  </r>
  <r>
    <s v="ID1001"/>
    <d v="2012-05-28T10:15:27"/>
    <s v="RM48,000"/>
    <n v="48000"/>
    <x v="18"/>
    <x v="509"/>
    <s v="Credit Risk Manager"/>
    <x v="0"/>
    <s v="Malaysia"/>
    <x v="56"/>
    <x v="3"/>
    <x v="3"/>
    <x v="19"/>
    <x v="4"/>
    <x v="4"/>
    <x v="1"/>
  </r>
  <r>
    <s v="ID1146"/>
    <d v="2012-05-28T19:25:04"/>
    <s v="INR 853000"/>
    <n v="853000"/>
    <x v="5"/>
    <x v="510"/>
    <s v="Lead Research Analyst"/>
    <x v="5"/>
    <s v="India"/>
    <x v="7"/>
    <x v="3"/>
    <x v="2"/>
    <x v="7"/>
    <x v="0"/>
    <x v="4"/>
    <x v="1"/>
  </r>
  <r>
    <s v="ID0616"/>
    <d v="2012-05-26T10:41:11"/>
    <s v="INR 850,000"/>
    <n v="850000"/>
    <x v="5"/>
    <x v="511"/>
    <s v="Sales Analyst"/>
    <x v="5"/>
    <s v="India"/>
    <x v="7"/>
    <x v="3"/>
    <x v="3"/>
    <x v="7"/>
    <x v="0"/>
    <x v="4"/>
    <x v="1"/>
  </r>
  <r>
    <s v="ID0805"/>
    <d v="2012-05-26T21:27:01"/>
    <n v="850000"/>
    <n v="850000"/>
    <x v="5"/>
    <x v="511"/>
    <s v="Senior Research Analyst"/>
    <x v="5"/>
    <s v="India"/>
    <x v="7"/>
    <x v="3"/>
    <x v="3"/>
    <x v="19"/>
    <x v="4"/>
    <x v="4"/>
    <x v="1"/>
  </r>
  <r>
    <s v="ID0900"/>
    <d v="2012-05-27T14:55:30"/>
    <s v="INR 850,000"/>
    <n v="850000"/>
    <x v="5"/>
    <x v="511"/>
    <s v="Assistant Manager"/>
    <x v="0"/>
    <s v="India"/>
    <x v="7"/>
    <x v="3"/>
    <x v="2"/>
    <x v="18"/>
    <x v="4"/>
    <x v="4"/>
    <x v="1"/>
  </r>
  <r>
    <s v="ID1574"/>
    <d v="2012-06-01T03:07:31"/>
    <s v="INR 850000"/>
    <n v="850000"/>
    <x v="5"/>
    <x v="511"/>
    <s v="Sr Business analyst"/>
    <x v="5"/>
    <s v="India"/>
    <x v="7"/>
    <x v="3"/>
    <x v="3"/>
    <x v="12"/>
    <x v="0"/>
    <x v="4"/>
    <x v="1"/>
  </r>
  <r>
    <s v="ID0593"/>
    <d v="2012-05-26T08:10:43"/>
    <n v="8000"/>
    <n v="96000"/>
    <x v="27"/>
    <x v="512"/>
    <s v="finance"/>
    <x v="8"/>
    <s v="china"/>
    <x v="73"/>
    <x v="3"/>
    <x v="3"/>
    <x v="2"/>
    <x v="2"/>
    <x v="4"/>
    <x v="1"/>
  </r>
  <r>
    <s v="ID0002"/>
    <d v="2012-05-25T03:13:13"/>
    <s v="15000 usd"/>
    <n v="15000"/>
    <x v="0"/>
    <x v="513"/>
    <s v="cost control"/>
    <x v="7"/>
    <s v="europe/Croatia"/>
    <x v="30"/>
    <x v="1"/>
    <x v="1"/>
    <x v="0"/>
    <x v="0"/>
    <x v="4"/>
    <x v="1"/>
  </r>
  <r>
    <s v="ID0521"/>
    <d v="2012-05-26T04:36:43"/>
    <n v="15000"/>
    <n v="15000"/>
    <x v="0"/>
    <x v="513"/>
    <s v="Asst.Manager"/>
    <x v="0"/>
    <s v="India"/>
    <x v="7"/>
    <x v="3"/>
    <x v="3"/>
    <x v="0"/>
    <x v="0"/>
    <x v="4"/>
    <x v="1"/>
  </r>
  <r>
    <s v="ID0658"/>
    <d v="2012-05-26T12:26:33"/>
    <n v="15000"/>
    <n v="15000"/>
    <x v="0"/>
    <x v="513"/>
    <s v="MIS Executive"/>
    <x v="3"/>
    <s v="India"/>
    <x v="7"/>
    <x v="3"/>
    <x v="1"/>
    <x v="19"/>
    <x v="4"/>
    <x v="4"/>
    <x v="1"/>
  </r>
  <r>
    <s v="ID0744"/>
    <d v="2012-05-26T16:01:54"/>
    <n v="15000"/>
    <n v="15000"/>
    <x v="0"/>
    <x v="513"/>
    <s v="PROCSS ASOCIATE"/>
    <x v="7"/>
    <s v="India"/>
    <x v="7"/>
    <x v="3"/>
    <x v="2"/>
    <x v="19"/>
    <x v="4"/>
    <x v="4"/>
    <x v="1"/>
  </r>
  <r>
    <s v="ID0967"/>
    <d v="2012-05-28T05:51:20"/>
    <n v="15000"/>
    <n v="15000"/>
    <x v="0"/>
    <x v="513"/>
    <s v="Quality Executive"/>
    <x v="5"/>
    <s v="India"/>
    <x v="7"/>
    <x v="3"/>
    <x v="2"/>
    <x v="19"/>
    <x v="4"/>
    <x v="4"/>
    <x v="1"/>
  </r>
  <r>
    <s v="ID1016"/>
    <d v="2012-05-28T11:41:11"/>
    <n v="15000"/>
    <n v="15000"/>
    <x v="0"/>
    <x v="513"/>
    <s v="Operations Management"/>
    <x v="0"/>
    <s v="India"/>
    <x v="7"/>
    <x v="3"/>
    <x v="3"/>
    <x v="25"/>
    <x v="4"/>
    <x v="4"/>
    <x v="1"/>
  </r>
  <r>
    <s v="ID1623"/>
    <d v="2012-06-02T13:58:46"/>
    <n v="15000"/>
    <n v="15000"/>
    <x v="0"/>
    <x v="513"/>
    <s v="Business Analysis &amp; MIS "/>
    <x v="5"/>
    <s v="India"/>
    <x v="7"/>
    <x v="3"/>
    <x v="3"/>
    <x v="12"/>
    <x v="0"/>
    <x v="4"/>
    <x v="1"/>
  </r>
  <r>
    <s v="ID1832"/>
    <d v="2012-06-13T17:22:47"/>
    <n v="15000"/>
    <n v="15000"/>
    <x v="0"/>
    <x v="513"/>
    <s v="senior associate"/>
    <x v="5"/>
    <s v="India"/>
    <x v="7"/>
    <x v="3"/>
    <x v="2"/>
    <x v="44"/>
    <x v="4"/>
    <x v="4"/>
    <x v="1"/>
  </r>
  <r>
    <s v="ID0673"/>
    <d v="2012-05-26T12:54:36"/>
    <n v="15000"/>
    <n v="15000"/>
    <x v="0"/>
    <x v="513"/>
    <s v="TA"/>
    <x v="5"/>
    <s v="Indonesia"/>
    <x v="27"/>
    <x v="3"/>
    <x v="3"/>
    <x v="24"/>
    <x v="4"/>
    <x v="4"/>
    <x v="1"/>
  </r>
  <r>
    <s v="ID0714"/>
    <d v="2012-05-26T14:20:23"/>
    <s v="15000 USD"/>
    <n v="15000"/>
    <x v="0"/>
    <x v="513"/>
    <s v="Audit - senior assistant"/>
    <x v="8"/>
    <s v="Lithuania"/>
    <x v="80"/>
    <x v="1"/>
    <x v="3"/>
    <x v="19"/>
    <x v="4"/>
    <x v="4"/>
    <x v="1"/>
  </r>
  <r>
    <s v="ID1291"/>
    <d v="2012-05-29T12:28:41"/>
    <n v="15000"/>
    <n v="15000"/>
    <x v="0"/>
    <x v="513"/>
    <s v="Monitoring &amp; Evaluation officer"/>
    <x v="0"/>
    <s v="Myanmar"/>
    <x v="67"/>
    <x v="3"/>
    <x v="3"/>
    <x v="2"/>
    <x v="2"/>
    <x v="4"/>
    <x v="1"/>
  </r>
  <r>
    <s v="ID1646"/>
    <d v="2012-06-03T14:34:56"/>
    <n v="15000"/>
    <n v="15000"/>
    <x v="0"/>
    <x v="513"/>
    <s v="Marketing services"/>
    <x v="5"/>
    <s v="Pakistan"/>
    <x v="49"/>
    <x v="3"/>
    <x v="3"/>
    <x v="12"/>
    <x v="0"/>
    <x v="4"/>
    <x v="1"/>
  </r>
  <r>
    <s v="ID1499"/>
    <d v="2012-05-30T22:11:21"/>
    <s v="15000 USD"/>
    <n v="15000"/>
    <x v="0"/>
    <x v="513"/>
    <s v="Manager"/>
    <x v="0"/>
    <s v="Romania"/>
    <x v="59"/>
    <x v="1"/>
    <x v="2"/>
    <x v="12"/>
    <x v="0"/>
    <x v="4"/>
    <x v="1"/>
  </r>
  <r>
    <s v="ID0385"/>
    <d v="2012-05-26T01:59:48"/>
    <n v="15000"/>
    <n v="15000"/>
    <x v="0"/>
    <x v="513"/>
    <s v="Economist"/>
    <x v="3"/>
    <s v="Ukraine"/>
    <x v="81"/>
    <x v="1"/>
    <x v="2"/>
    <x v="0"/>
    <x v="0"/>
    <x v="4"/>
    <x v="1"/>
  </r>
  <r>
    <s v="ID0076"/>
    <d v="2012-05-25T23:12:29"/>
    <n v="15000"/>
    <n v="15000"/>
    <x v="0"/>
    <x v="513"/>
    <s v="Excel Programmer Consultant"/>
    <x v="4"/>
    <s v="USA"/>
    <x v="0"/>
    <x v="0"/>
    <x v="1"/>
    <x v="0"/>
    <x v="0"/>
    <x v="4"/>
    <x v="1"/>
  </r>
  <r>
    <s v="ID0285"/>
    <d v="2012-05-26T01:15:25"/>
    <n v="15000"/>
    <n v="15000"/>
    <x v="0"/>
    <x v="513"/>
    <s v="moneymaker"/>
    <x v="0"/>
    <s v="USA"/>
    <x v="0"/>
    <x v="0"/>
    <x v="2"/>
    <x v="0"/>
    <x v="0"/>
    <x v="4"/>
    <x v="1"/>
  </r>
  <r>
    <s v="ID1570"/>
    <d v="2012-06-01T01:47:43"/>
    <n v="15000"/>
    <n v="15000"/>
    <x v="0"/>
    <x v="513"/>
    <s v="Application Developer"/>
    <x v="5"/>
    <s v="USA"/>
    <x v="0"/>
    <x v="0"/>
    <x v="1"/>
    <x v="9"/>
    <x v="0"/>
    <x v="4"/>
    <x v="1"/>
  </r>
  <r>
    <s v="ID0765"/>
    <d v="2012-05-26T17:09:24"/>
    <s v="14960 $"/>
    <n v="14960"/>
    <x v="0"/>
    <x v="514"/>
    <s v="Stock Controller"/>
    <x v="7"/>
    <s v="Saudi Arabia"/>
    <x v="34"/>
    <x v="3"/>
    <x v="1"/>
    <x v="19"/>
    <x v="4"/>
    <x v="4"/>
    <x v="1"/>
  </r>
  <r>
    <s v="ID1060"/>
    <d v="2012-05-28T14:32:11"/>
    <n v="120000"/>
    <n v="120000"/>
    <x v="9"/>
    <x v="515"/>
    <s v="VP"/>
    <x v="2"/>
    <s v="South Africa"/>
    <x v="14"/>
    <x v="4"/>
    <x v="3"/>
    <x v="2"/>
    <x v="2"/>
    <x v="4"/>
    <x v="1"/>
  </r>
  <r>
    <s v="ID0042"/>
    <d v="2012-05-25T05:20:10"/>
    <n v="14500"/>
    <n v="14500"/>
    <x v="0"/>
    <x v="516"/>
    <s v="Business Analsyt"/>
    <x v="5"/>
    <s v="India"/>
    <x v="7"/>
    <x v="3"/>
    <x v="3"/>
    <x v="0"/>
    <x v="0"/>
    <x v="4"/>
    <x v="1"/>
  </r>
  <r>
    <s v="ID1557"/>
    <d v="2012-05-31T21:48:35"/>
    <n v="1200"/>
    <n v="14400"/>
    <x v="0"/>
    <x v="517"/>
    <s v="FA /financial Analyst"/>
    <x v="5"/>
    <s v="Bulgaria"/>
    <x v="82"/>
    <x v="1"/>
    <x v="1"/>
    <x v="5"/>
    <x v="2"/>
    <x v="4"/>
    <x v="1"/>
  </r>
  <r>
    <s v="ID1720"/>
    <d v="2012-06-06T19:54:49"/>
    <n v="1200"/>
    <n v="14400"/>
    <x v="0"/>
    <x v="517"/>
    <s v="Engineer"/>
    <x v="6"/>
    <s v="India"/>
    <x v="7"/>
    <x v="3"/>
    <x v="0"/>
    <x v="9"/>
    <x v="0"/>
    <x v="4"/>
    <x v="1"/>
  </r>
  <r>
    <s v="ID0046"/>
    <d v="2012-05-25T05:46:47"/>
    <n v="800000"/>
    <n v="800000"/>
    <x v="5"/>
    <x v="518"/>
    <s v="Team Lead"/>
    <x v="0"/>
    <s v="India"/>
    <x v="7"/>
    <x v="3"/>
    <x v="2"/>
    <x v="0"/>
    <x v="0"/>
    <x v="4"/>
    <x v="1"/>
  </r>
  <r>
    <s v="ID0136"/>
    <d v="2012-05-26T00:43:08"/>
    <n v="800000"/>
    <n v="800000"/>
    <x v="5"/>
    <x v="518"/>
    <s v="Manager : Accounts"/>
    <x v="0"/>
    <s v="India"/>
    <x v="7"/>
    <x v="3"/>
    <x v="2"/>
    <x v="0"/>
    <x v="0"/>
    <x v="4"/>
    <x v="1"/>
  </r>
  <r>
    <s v="ID0457"/>
    <d v="2012-05-26T03:02:42"/>
    <s v="800000 rupees"/>
    <n v="800000"/>
    <x v="5"/>
    <x v="518"/>
    <s v="Partner"/>
    <x v="2"/>
    <s v="India"/>
    <x v="7"/>
    <x v="3"/>
    <x v="1"/>
    <x v="0"/>
    <x v="0"/>
    <x v="4"/>
    <x v="1"/>
  </r>
  <r>
    <s v="ID0650"/>
    <d v="2012-05-26T12:14:07"/>
    <s v="Rs 800000"/>
    <n v="800000"/>
    <x v="5"/>
    <x v="518"/>
    <s v="Engineer"/>
    <x v="6"/>
    <s v="India"/>
    <x v="7"/>
    <x v="3"/>
    <x v="2"/>
    <x v="18"/>
    <x v="4"/>
    <x v="4"/>
    <x v="1"/>
  </r>
  <r>
    <s v="ID0700"/>
    <d v="2012-05-26T13:42:58"/>
    <n v="800000"/>
    <n v="800000"/>
    <x v="5"/>
    <x v="518"/>
    <s v="Manager"/>
    <x v="0"/>
    <s v="India"/>
    <x v="7"/>
    <x v="3"/>
    <x v="3"/>
    <x v="17"/>
    <x v="0"/>
    <x v="4"/>
    <x v="1"/>
  </r>
  <r>
    <s v="ID0735"/>
    <d v="2012-05-26T15:27:48"/>
    <s v="8 Lakhs"/>
    <n v="800000"/>
    <x v="5"/>
    <x v="518"/>
    <s v="Manager"/>
    <x v="0"/>
    <s v="India"/>
    <x v="7"/>
    <x v="3"/>
    <x v="2"/>
    <x v="28"/>
    <x v="2"/>
    <x v="4"/>
    <x v="1"/>
  </r>
  <r>
    <s v="ID1756"/>
    <d v="2012-06-08T15:43:16"/>
    <s v="INR800000"/>
    <n v="800000"/>
    <x v="5"/>
    <x v="518"/>
    <s v="MANAGER"/>
    <x v="0"/>
    <s v="India"/>
    <x v="7"/>
    <x v="3"/>
    <x v="2"/>
    <x v="0"/>
    <x v="0"/>
    <x v="4"/>
    <x v="1"/>
  </r>
  <r>
    <s v="ID1757"/>
    <d v="2012-06-08T15:45:14"/>
    <n v="800000"/>
    <n v="800000"/>
    <x v="5"/>
    <x v="518"/>
    <s v="MANAGER"/>
    <x v="0"/>
    <s v="India"/>
    <x v="7"/>
    <x v="3"/>
    <x v="2"/>
    <x v="0"/>
    <x v="0"/>
    <x v="4"/>
    <x v="1"/>
  </r>
  <r>
    <s v="ID0282"/>
    <d v="2012-05-26T01:14:55"/>
    <n v="14000"/>
    <n v="14000"/>
    <x v="0"/>
    <x v="519"/>
    <s v="Auxiliar Administrativo"/>
    <x v="5"/>
    <s v="Brazil"/>
    <x v="5"/>
    <x v="0"/>
    <x v="0"/>
    <x v="0"/>
    <x v="0"/>
    <x v="4"/>
    <x v="1"/>
  </r>
  <r>
    <s v="ID0012"/>
    <d v="2012-05-25T03:43:56"/>
    <n v="14000"/>
    <n v="14000"/>
    <x v="0"/>
    <x v="519"/>
    <s v="quality engineer"/>
    <x v="6"/>
    <s v="Hungary"/>
    <x v="52"/>
    <x v="1"/>
    <x v="3"/>
    <x v="0"/>
    <x v="0"/>
    <x v="4"/>
    <x v="1"/>
  </r>
  <r>
    <s v="ID1292"/>
    <d v="2012-05-29T12:29:12"/>
    <s v="us $ 14000"/>
    <n v="14000"/>
    <x v="0"/>
    <x v="519"/>
    <s v="Pricing Analyst"/>
    <x v="5"/>
    <s v="India"/>
    <x v="7"/>
    <x v="3"/>
    <x v="3"/>
    <x v="13"/>
    <x v="2"/>
    <x v="4"/>
    <x v="1"/>
  </r>
  <r>
    <s v="ID1433"/>
    <d v="2012-05-30T02:22:39"/>
    <n v="14000"/>
    <n v="14000"/>
    <x v="0"/>
    <x v="519"/>
    <s v="Consultant"/>
    <x v="4"/>
    <s v="India"/>
    <x v="7"/>
    <x v="3"/>
    <x v="3"/>
    <x v="18"/>
    <x v="4"/>
    <x v="4"/>
    <x v="1"/>
  </r>
  <r>
    <s v="ID1812"/>
    <d v="2012-06-12T16:16:25"/>
    <n v="14000"/>
    <n v="14000"/>
    <x v="0"/>
    <x v="519"/>
    <s v="Manager"/>
    <x v="0"/>
    <s v="India"/>
    <x v="7"/>
    <x v="3"/>
    <x v="3"/>
    <x v="12"/>
    <x v="0"/>
    <x v="4"/>
    <x v="1"/>
  </r>
  <r>
    <s v="ID0912"/>
    <d v="2012-05-27T16:30:54"/>
    <n v="775000"/>
    <n v="775000"/>
    <x v="5"/>
    <x v="520"/>
    <s v="Analyst"/>
    <x v="5"/>
    <s v="India"/>
    <x v="7"/>
    <x v="3"/>
    <x v="3"/>
    <x v="19"/>
    <x v="4"/>
    <x v="4"/>
    <x v="1"/>
  </r>
  <r>
    <s v="ID0615"/>
    <d v="2012-05-26T10:32:07"/>
    <s v="1150 $"/>
    <n v="13800"/>
    <x v="0"/>
    <x v="521"/>
    <s v="QS"/>
    <x v="7"/>
    <s v="Sri Lanka"/>
    <x v="35"/>
    <x v="3"/>
    <x v="3"/>
    <x v="3"/>
    <x v="3"/>
    <x v="4"/>
    <x v="1"/>
  </r>
  <r>
    <s v="ID1580"/>
    <d v="2012-06-01T05:56:20"/>
    <s v="120000 MAD"/>
    <n v="120000"/>
    <x v="28"/>
    <x v="522"/>
    <s v="Supply chain Controller"/>
    <x v="7"/>
    <s v="Morocco"/>
    <x v="83"/>
    <x v="4"/>
    <x v="1"/>
    <x v="9"/>
    <x v="0"/>
    <x v="4"/>
    <x v="1"/>
  </r>
  <r>
    <s v="ID0188"/>
    <d v="2012-05-26T00:50:43"/>
    <n v="13636.36"/>
    <n v="13636"/>
    <x v="0"/>
    <x v="523"/>
    <s v="Process Manager"/>
    <x v="0"/>
    <s v="India"/>
    <x v="7"/>
    <x v="3"/>
    <x v="1"/>
    <x v="0"/>
    <x v="0"/>
    <x v="4"/>
    <x v="1"/>
  </r>
  <r>
    <s v="ID1815"/>
    <d v="2012-06-12T20:11:24"/>
    <n v="8900"/>
    <n v="1281600"/>
    <x v="20"/>
    <x v="524"/>
    <s v="Manager MIS &amp; Analytics"/>
    <x v="0"/>
    <s v="pakistan"/>
    <x v="49"/>
    <x v="3"/>
    <x v="1"/>
    <x v="9"/>
    <x v="0"/>
    <x v="4"/>
    <x v="1"/>
  </r>
  <r>
    <s v="ID0021"/>
    <d v="2012-05-25T04:24:01"/>
    <n v="13500"/>
    <n v="13500"/>
    <x v="0"/>
    <x v="525"/>
    <s v="DSE Co-ordinator"/>
    <x v="0"/>
    <s v="India"/>
    <x v="7"/>
    <x v="3"/>
    <x v="3"/>
    <x v="0"/>
    <x v="0"/>
    <x v="4"/>
    <x v="1"/>
  </r>
  <r>
    <s v="ID0776"/>
    <d v="2012-05-26T18:29:06"/>
    <n v="13500"/>
    <n v="13500"/>
    <x v="0"/>
    <x v="525"/>
    <s v="MIS"/>
    <x v="3"/>
    <s v="India"/>
    <x v="7"/>
    <x v="3"/>
    <x v="1"/>
    <x v="27"/>
    <x v="4"/>
    <x v="4"/>
    <x v="1"/>
  </r>
  <r>
    <s v="ID1316"/>
    <d v="2012-05-29T15:10:24"/>
    <n v="13500"/>
    <n v="13500"/>
    <x v="0"/>
    <x v="525"/>
    <s v="Asst. Manager"/>
    <x v="0"/>
    <s v="India"/>
    <x v="7"/>
    <x v="3"/>
    <x v="2"/>
    <x v="3"/>
    <x v="3"/>
    <x v="4"/>
    <x v="1"/>
  </r>
  <r>
    <s v="ID1155"/>
    <d v="2012-05-28T20:45:35"/>
    <n v="13.5"/>
    <n v="13500"/>
    <x v="0"/>
    <x v="525"/>
    <s v="Project manager"/>
    <x v="0"/>
    <s v="Montenegro"/>
    <x v="84"/>
    <x v="1"/>
    <x v="3"/>
    <x v="28"/>
    <x v="2"/>
    <x v="4"/>
    <x v="1"/>
  </r>
  <r>
    <s v="ID0393"/>
    <d v="2012-05-26T02:01:31"/>
    <s v="7,50,000 INR"/>
    <n v="750000"/>
    <x v="5"/>
    <x v="526"/>
    <s v="Business Analyst"/>
    <x v="5"/>
    <s v="India"/>
    <x v="7"/>
    <x v="3"/>
    <x v="0"/>
    <x v="0"/>
    <x v="0"/>
    <x v="4"/>
    <x v="1"/>
  </r>
  <r>
    <s v="ID1217"/>
    <d v="2012-05-29T00:32:35"/>
    <s v="INR 750,000"/>
    <n v="750000"/>
    <x v="5"/>
    <x v="526"/>
    <s v="Assistant Manager"/>
    <x v="0"/>
    <s v="India"/>
    <x v="7"/>
    <x v="3"/>
    <x v="2"/>
    <x v="18"/>
    <x v="4"/>
    <x v="4"/>
    <x v="1"/>
  </r>
  <r>
    <s v="ID1423"/>
    <d v="2012-05-30T01:12:35"/>
    <s v="INR 750000"/>
    <n v="750000"/>
    <x v="5"/>
    <x v="526"/>
    <s v="Associate - Indirect Tax"/>
    <x v="2"/>
    <s v="India"/>
    <x v="7"/>
    <x v="3"/>
    <x v="0"/>
    <x v="24"/>
    <x v="4"/>
    <x v="4"/>
    <x v="1"/>
  </r>
  <r>
    <s v="ID1907"/>
    <d v="2012-06-19T20:16:30"/>
    <n v="750000"/>
    <n v="750000"/>
    <x v="5"/>
    <x v="526"/>
    <s v="Analyst"/>
    <x v="5"/>
    <s v="India"/>
    <x v="7"/>
    <x v="3"/>
    <x v="3"/>
    <x v="12"/>
    <x v="0"/>
    <x v="4"/>
    <x v="1"/>
  </r>
  <r>
    <s v="ID0013"/>
    <d v="2012-05-25T03:48:53"/>
    <s v="749000 INR"/>
    <n v="749000"/>
    <x v="5"/>
    <x v="527"/>
    <s v="Senion Analyst"/>
    <x v="5"/>
    <s v="India"/>
    <x v="7"/>
    <x v="3"/>
    <x v="1"/>
    <x v="0"/>
    <x v="0"/>
    <x v="4"/>
    <x v="1"/>
  </r>
  <r>
    <s v="ID0810"/>
    <d v="2012-05-26T21:56:49"/>
    <n v="13100"/>
    <n v="13100"/>
    <x v="0"/>
    <x v="528"/>
    <s v="accountant"/>
    <x v="8"/>
    <s v="India"/>
    <x v="7"/>
    <x v="3"/>
    <x v="2"/>
    <x v="12"/>
    <x v="0"/>
    <x v="4"/>
    <x v="1"/>
  </r>
  <r>
    <s v="ID1621"/>
    <d v="2012-06-02T11:11:18"/>
    <s v="U$13,000"/>
    <n v="13000"/>
    <x v="0"/>
    <x v="529"/>
    <s v="Dss Analyst"/>
    <x v="5"/>
    <s v="Brazil"/>
    <x v="5"/>
    <x v="0"/>
    <x v="1"/>
    <x v="25"/>
    <x v="4"/>
    <x v="4"/>
    <x v="1"/>
  </r>
  <r>
    <s v="ID0342"/>
    <d v="2012-05-26T01:37:33"/>
    <n v="13000"/>
    <n v="13000"/>
    <x v="0"/>
    <x v="529"/>
    <s v="operation-manager"/>
    <x v="0"/>
    <s v="India"/>
    <x v="7"/>
    <x v="3"/>
    <x v="1"/>
    <x v="0"/>
    <x v="0"/>
    <x v="4"/>
    <x v="1"/>
  </r>
  <r>
    <s v="ID0686"/>
    <d v="2012-05-26T13:16:21"/>
    <n v="13000"/>
    <n v="13000"/>
    <x v="0"/>
    <x v="529"/>
    <s v="Analyst"/>
    <x v="5"/>
    <s v="India"/>
    <x v="7"/>
    <x v="3"/>
    <x v="0"/>
    <x v="25"/>
    <x v="4"/>
    <x v="4"/>
    <x v="1"/>
  </r>
  <r>
    <s v="ID0838"/>
    <d v="2012-05-26T23:47:34"/>
    <s v="13000 USD"/>
    <n v="13000"/>
    <x v="0"/>
    <x v="529"/>
    <s v="Business Analyst"/>
    <x v="5"/>
    <s v="India"/>
    <x v="7"/>
    <x v="3"/>
    <x v="1"/>
    <x v="7"/>
    <x v="0"/>
    <x v="4"/>
    <x v="1"/>
  </r>
  <r>
    <s v="ID1667"/>
    <d v="2012-06-04T22:16:00"/>
    <n v="13000"/>
    <n v="13000"/>
    <x v="0"/>
    <x v="529"/>
    <s v="logistics analyst"/>
    <x v="5"/>
    <s v="Slovakia"/>
    <x v="85"/>
    <x v="1"/>
    <x v="1"/>
    <x v="7"/>
    <x v="0"/>
    <x v="4"/>
    <x v="1"/>
  </r>
  <r>
    <s v="ID0500"/>
    <d v="2012-05-26T03:53:29"/>
    <s v="Rs. 7,20,000/-"/>
    <n v="720000"/>
    <x v="5"/>
    <x v="530"/>
    <s v="Manager Finance"/>
    <x v="0"/>
    <s v="India"/>
    <x v="7"/>
    <x v="3"/>
    <x v="2"/>
    <x v="0"/>
    <x v="0"/>
    <x v="4"/>
    <x v="1"/>
  </r>
  <r>
    <s v="ID0630"/>
    <d v="2012-05-26T11:10:23"/>
    <s v="Rs60000"/>
    <n v="720000"/>
    <x v="5"/>
    <x v="530"/>
    <s v="Quantity Surveyor"/>
    <x v="0"/>
    <s v="India"/>
    <x v="7"/>
    <x v="3"/>
    <x v="3"/>
    <x v="13"/>
    <x v="2"/>
    <x v="4"/>
    <x v="1"/>
  </r>
  <r>
    <s v="ID0705"/>
    <d v="2012-05-26T13:57:11"/>
    <n v="720000"/>
    <n v="720000"/>
    <x v="5"/>
    <x v="530"/>
    <s v="Cost Accountant"/>
    <x v="8"/>
    <s v="India"/>
    <x v="7"/>
    <x v="3"/>
    <x v="3"/>
    <x v="25"/>
    <x v="4"/>
    <x v="4"/>
    <x v="1"/>
  </r>
  <r>
    <s v="ID0718"/>
    <d v="2012-05-26T14:35:48"/>
    <s v="Inr 60000"/>
    <n v="720000"/>
    <x v="5"/>
    <x v="530"/>
    <s v="Asstt manager"/>
    <x v="0"/>
    <s v="India"/>
    <x v="7"/>
    <x v="3"/>
    <x v="1"/>
    <x v="2"/>
    <x v="2"/>
    <x v="4"/>
    <x v="1"/>
  </r>
  <r>
    <s v="ID0884"/>
    <d v="2012-05-27T12:57:51"/>
    <s v="Rs.60000/-"/>
    <n v="720000"/>
    <x v="5"/>
    <x v="530"/>
    <s v="Article (Internship) - CA"/>
    <x v="8"/>
    <s v="India"/>
    <x v="7"/>
    <x v="3"/>
    <x v="3"/>
    <x v="18"/>
    <x v="4"/>
    <x v="4"/>
    <x v="1"/>
  </r>
  <r>
    <s v="ID1478"/>
    <d v="2012-05-30T17:18:38"/>
    <s v="INR 60000"/>
    <n v="720000"/>
    <x v="5"/>
    <x v="530"/>
    <s v="DEO"/>
    <x v="5"/>
    <s v="India"/>
    <x v="7"/>
    <x v="3"/>
    <x v="3"/>
    <x v="18"/>
    <x v="4"/>
    <x v="4"/>
    <x v="1"/>
  </r>
  <r>
    <s v="ID1157"/>
    <d v="2012-05-28T20:54:29"/>
    <s v="Rs. 59,000 (Per Month)"/>
    <n v="708000"/>
    <x v="5"/>
    <x v="531"/>
    <s v="Manager-Operation"/>
    <x v="0"/>
    <s v="India"/>
    <x v="7"/>
    <x v="3"/>
    <x v="3"/>
    <x v="12"/>
    <x v="0"/>
    <x v="4"/>
    <x v="1"/>
  </r>
  <r>
    <s v="ID1295"/>
    <d v="2012-05-29T13:13:56"/>
    <n v="12500"/>
    <n v="12500"/>
    <x v="0"/>
    <x v="532"/>
    <s v="Specialist"/>
    <x v="1"/>
    <s v="Philippines"/>
    <x v="33"/>
    <x v="3"/>
    <x v="2"/>
    <x v="17"/>
    <x v="0"/>
    <x v="4"/>
    <x v="1"/>
  </r>
  <r>
    <s v="ID0761"/>
    <d v="2012-05-26T17:04:23"/>
    <s v="INR 700000"/>
    <n v="700000"/>
    <x v="5"/>
    <x v="533"/>
    <s v="Sales Management Analyst"/>
    <x v="5"/>
    <s v="India"/>
    <x v="7"/>
    <x v="3"/>
    <x v="1"/>
    <x v="12"/>
    <x v="0"/>
    <x v="4"/>
    <x v="1"/>
  </r>
  <r>
    <s v="ID0928"/>
    <d v="2012-05-27T21:24:42"/>
    <s v="7 Lakhs"/>
    <n v="700000"/>
    <x v="5"/>
    <x v="533"/>
    <s v="Business Support Executive"/>
    <x v="0"/>
    <s v="India"/>
    <x v="7"/>
    <x v="3"/>
    <x v="3"/>
    <x v="18"/>
    <x v="4"/>
    <x v="4"/>
    <x v="1"/>
  </r>
  <r>
    <s v="ID0937"/>
    <d v="2012-05-27T23:10:01"/>
    <s v="Rs.7,00,000"/>
    <n v="700000"/>
    <x v="5"/>
    <x v="533"/>
    <s v="Business Analyst"/>
    <x v="5"/>
    <s v="India"/>
    <x v="7"/>
    <x v="3"/>
    <x v="1"/>
    <x v="24"/>
    <x v="4"/>
    <x v="4"/>
    <x v="1"/>
  </r>
  <r>
    <s v="ID1007"/>
    <d v="2012-05-28T10:38:53"/>
    <n v="700000"/>
    <n v="700000"/>
    <x v="5"/>
    <x v="533"/>
    <s v="Asst Manager - Quality"/>
    <x v="0"/>
    <s v="India"/>
    <x v="7"/>
    <x v="3"/>
    <x v="2"/>
    <x v="17"/>
    <x v="0"/>
    <x v="4"/>
    <x v="1"/>
  </r>
  <r>
    <s v="ID1049"/>
    <d v="2012-05-28T13:54:57"/>
    <s v="Rs. 700000"/>
    <n v="700000"/>
    <x v="5"/>
    <x v="533"/>
    <s v="Credit Analyst"/>
    <x v="5"/>
    <s v="India"/>
    <x v="7"/>
    <x v="3"/>
    <x v="3"/>
    <x v="12"/>
    <x v="0"/>
    <x v="4"/>
    <x v="1"/>
  </r>
  <r>
    <s v="ID1225"/>
    <d v="2012-05-29T01:31:39"/>
    <s v="700000 INR"/>
    <n v="700000"/>
    <x v="5"/>
    <x v="533"/>
    <s v="Lead Executive MIS"/>
    <x v="3"/>
    <s v="India"/>
    <x v="7"/>
    <x v="3"/>
    <x v="3"/>
    <x v="7"/>
    <x v="0"/>
    <x v="4"/>
    <x v="1"/>
  </r>
  <r>
    <s v="ID1565"/>
    <d v="2012-06-01T00:02:34"/>
    <s v="Rs. 700000"/>
    <n v="700000"/>
    <x v="5"/>
    <x v="533"/>
    <s v="Manager - Business Development"/>
    <x v="0"/>
    <s v="India"/>
    <x v="7"/>
    <x v="3"/>
    <x v="1"/>
    <x v="1"/>
    <x v="1"/>
    <x v="4"/>
    <x v="1"/>
  </r>
  <r>
    <s v="ID1862"/>
    <d v="2012-06-15T17:16:19"/>
    <s v="INR 700000"/>
    <n v="700000"/>
    <x v="5"/>
    <x v="533"/>
    <s v="Sr. System Analyst"/>
    <x v="5"/>
    <s v="India"/>
    <x v="7"/>
    <x v="3"/>
    <x v="2"/>
    <x v="25"/>
    <x v="4"/>
    <x v="4"/>
    <x v="1"/>
  </r>
  <r>
    <s v="ID1881"/>
    <d v="2012-06-16T18:33:25"/>
    <s v="Rs. 700000"/>
    <n v="700000"/>
    <x v="5"/>
    <x v="533"/>
    <s v="Revenue Focus Manager"/>
    <x v="0"/>
    <s v="India"/>
    <x v="7"/>
    <x v="3"/>
    <x v="2"/>
    <x v="29"/>
    <x v="0"/>
    <x v="4"/>
    <x v="1"/>
  </r>
  <r>
    <s v="ID0958"/>
    <d v="2012-05-28T03:44:00"/>
    <s v="2,000,000 Naira"/>
    <n v="2000000"/>
    <x v="29"/>
    <x v="534"/>
    <s v="Head Business Advisory"/>
    <x v="0"/>
    <s v="Nigeria"/>
    <x v="74"/>
    <x v="4"/>
    <x v="3"/>
    <x v="12"/>
    <x v="0"/>
    <x v="4"/>
    <x v="1"/>
  </r>
  <r>
    <s v="ID0010"/>
    <d v="2012-05-25T03:38:57"/>
    <s v="PKR 8,000"/>
    <n v="1152000"/>
    <x v="20"/>
    <x v="535"/>
    <s v="Audit Trainee "/>
    <x v="8"/>
    <s v="Pakistan"/>
    <x v="49"/>
    <x v="3"/>
    <x v="1"/>
    <x v="0"/>
    <x v="0"/>
    <x v="4"/>
    <x v="1"/>
  </r>
  <r>
    <s v="ID1116"/>
    <d v="2012-05-28T17:04:04"/>
    <s v="R100,000"/>
    <n v="100000"/>
    <x v="9"/>
    <x v="536"/>
    <s v="Q.A.Officer"/>
    <x v="0"/>
    <s v="South Africa"/>
    <x v="14"/>
    <x v="4"/>
    <x v="1"/>
    <x v="5"/>
    <x v="2"/>
    <x v="4"/>
    <x v="1"/>
  </r>
  <r>
    <s v="ID1629"/>
    <d v="2012-06-02T21:42:42"/>
    <s v="6.8 Lac INR"/>
    <n v="680000"/>
    <x v="5"/>
    <x v="537"/>
    <s v="Deputy Manager"/>
    <x v="0"/>
    <s v="India"/>
    <x v="7"/>
    <x v="3"/>
    <x v="0"/>
    <x v="19"/>
    <x v="4"/>
    <x v="4"/>
    <x v="1"/>
  </r>
  <r>
    <s v="ID0997"/>
    <d v="2012-05-28T09:40:10"/>
    <s v="US$12,000/year"/>
    <n v="12000"/>
    <x v="0"/>
    <x v="538"/>
    <s v="Manager"/>
    <x v="0"/>
    <s v="Asia"/>
    <x v="86"/>
    <x v="3"/>
    <x v="1"/>
    <x v="18"/>
    <x v="4"/>
    <x v="4"/>
    <x v="1"/>
  </r>
  <r>
    <s v="ID0511"/>
    <d v="2012-05-26T04:17:20"/>
    <n v="12000"/>
    <n v="12000"/>
    <x v="0"/>
    <x v="538"/>
    <s v="Report Analyst"/>
    <x v="5"/>
    <s v="Brazil"/>
    <x v="5"/>
    <x v="0"/>
    <x v="1"/>
    <x v="0"/>
    <x v="0"/>
    <x v="4"/>
    <x v="1"/>
  </r>
  <r>
    <s v="ID0476"/>
    <d v="2012-05-26T03:16:58"/>
    <n v="12000"/>
    <n v="12000"/>
    <x v="0"/>
    <x v="538"/>
    <s v="Resource managment Analyst"/>
    <x v="5"/>
    <s v="Estonia"/>
    <x v="87"/>
    <x v="1"/>
    <x v="1"/>
    <x v="0"/>
    <x v="0"/>
    <x v="4"/>
    <x v="1"/>
  </r>
  <r>
    <s v="ID0307"/>
    <d v="2012-05-26T01:23:21"/>
    <n v="12000"/>
    <n v="12000"/>
    <x v="0"/>
    <x v="538"/>
    <s v="Analyst"/>
    <x v="5"/>
    <s v="India"/>
    <x v="7"/>
    <x v="3"/>
    <x v="1"/>
    <x v="0"/>
    <x v="0"/>
    <x v="4"/>
    <x v="1"/>
  </r>
  <r>
    <s v="ID1058"/>
    <d v="2012-05-28T14:23:57"/>
    <n v="1000"/>
    <n v="12000"/>
    <x v="0"/>
    <x v="538"/>
    <s v="consultant"/>
    <x v="4"/>
    <s v="India"/>
    <x v="7"/>
    <x v="3"/>
    <x v="2"/>
    <x v="9"/>
    <x v="0"/>
    <x v="4"/>
    <x v="1"/>
  </r>
  <r>
    <s v="ID1648"/>
    <d v="2012-06-03T16:48:54"/>
    <n v="12000"/>
    <n v="12000"/>
    <x v="0"/>
    <x v="538"/>
    <s v="MIS "/>
    <x v="3"/>
    <s v="India"/>
    <x v="7"/>
    <x v="3"/>
    <x v="1"/>
    <x v="18"/>
    <x v="4"/>
    <x v="4"/>
    <x v="1"/>
  </r>
  <r>
    <s v="ID1780"/>
    <d v="2012-06-10T15:20:01"/>
    <n v="1000"/>
    <n v="12000"/>
    <x v="0"/>
    <x v="538"/>
    <s v="project engineer "/>
    <x v="6"/>
    <s v="India"/>
    <x v="7"/>
    <x v="3"/>
    <x v="2"/>
    <x v="17"/>
    <x v="0"/>
    <x v="4"/>
    <x v="1"/>
  </r>
  <r>
    <s v="ID0424"/>
    <d v="2012-05-26T02:20:22"/>
    <n v="12000"/>
    <n v="12000"/>
    <x v="0"/>
    <x v="538"/>
    <s v="teacher"/>
    <x v="5"/>
    <s v="iran"/>
    <x v="58"/>
    <x v="3"/>
    <x v="2"/>
    <x v="0"/>
    <x v="0"/>
    <x v="4"/>
    <x v="1"/>
  </r>
  <r>
    <s v="ID1052"/>
    <d v="2012-05-28T14:12:35"/>
    <s v="12000 $"/>
    <n v="12000"/>
    <x v="0"/>
    <x v="538"/>
    <s v="planning &amp; Sales Control emploee"/>
    <x v="7"/>
    <s v="Iran"/>
    <x v="58"/>
    <x v="3"/>
    <x v="3"/>
    <x v="18"/>
    <x v="4"/>
    <x v="4"/>
    <x v="1"/>
  </r>
  <r>
    <s v="ID0130"/>
    <d v="2012-05-26T00:42:34"/>
    <n v="1000"/>
    <n v="12000"/>
    <x v="0"/>
    <x v="538"/>
    <s v="Freelance"/>
    <x v="4"/>
    <s v="Pakistan"/>
    <x v="49"/>
    <x v="3"/>
    <x v="0"/>
    <x v="0"/>
    <x v="0"/>
    <x v="4"/>
    <x v="1"/>
  </r>
  <r>
    <s v="ID1297"/>
    <d v="2012-05-29T13:16:45"/>
    <n v="1000"/>
    <n v="12000"/>
    <x v="0"/>
    <x v="538"/>
    <s v="excel prof"/>
    <x v="4"/>
    <s v="pakistan"/>
    <x v="49"/>
    <x v="3"/>
    <x v="3"/>
    <x v="24"/>
    <x v="4"/>
    <x v="4"/>
    <x v="1"/>
  </r>
  <r>
    <s v="ID0391"/>
    <d v="2012-05-26T02:00:54"/>
    <n v="12000"/>
    <n v="12000"/>
    <x v="0"/>
    <x v="538"/>
    <s v="MIS Officer"/>
    <x v="3"/>
    <s v="South Africa"/>
    <x v="14"/>
    <x v="4"/>
    <x v="3"/>
    <x v="0"/>
    <x v="0"/>
    <x v="4"/>
    <x v="1"/>
  </r>
  <r>
    <s v="ID0863"/>
    <d v="2012-05-27T04:07:07"/>
    <n v="12000"/>
    <n v="12000"/>
    <x v="0"/>
    <x v="538"/>
    <s v="Guide for About.com"/>
    <x v="4"/>
    <s v="Spain"/>
    <x v="15"/>
    <x v="1"/>
    <x v="2"/>
    <x v="5"/>
    <x v="2"/>
    <x v="4"/>
    <x v="1"/>
  </r>
  <r>
    <s v="ID0715"/>
    <d v="2012-05-26T14:22:05"/>
    <n v="1000"/>
    <n v="12000"/>
    <x v="0"/>
    <x v="538"/>
    <s v="tech operator (oil)"/>
    <x v="5"/>
    <s v="uae"/>
    <x v="25"/>
    <x v="3"/>
    <x v="3"/>
    <x v="13"/>
    <x v="2"/>
    <x v="4"/>
    <x v="1"/>
  </r>
  <r>
    <s v="ID0878"/>
    <d v="2012-05-27T11:50:16"/>
    <n v="1000"/>
    <n v="12000"/>
    <x v="0"/>
    <x v="538"/>
    <s v="sup"/>
    <x v="0"/>
    <s v="UAE"/>
    <x v="25"/>
    <x v="3"/>
    <x v="1"/>
    <x v="10"/>
    <x v="3"/>
    <x v="4"/>
    <x v="1"/>
  </r>
  <r>
    <s v="ID0008"/>
    <d v="2012-05-25T03:36:37"/>
    <n v="12000"/>
    <n v="12000"/>
    <x v="0"/>
    <x v="538"/>
    <s v="Assistant SP&amp;A"/>
    <x v="5"/>
    <s v="Ukraine"/>
    <x v="81"/>
    <x v="1"/>
    <x v="1"/>
    <x v="0"/>
    <x v="0"/>
    <x v="4"/>
    <x v="1"/>
  </r>
  <r>
    <s v="ID0825"/>
    <d v="2012-05-26T22:53:35"/>
    <s v="12000 $"/>
    <n v="12000"/>
    <x v="0"/>
    <x v="538"/>
    <s v="Investment manager"/>
    <x v="0"/>
    <s v="Ukraine"/>
    <x v="81"/>
    <x v="1"/>
    <x v="3"/>
    <x v="12"/>
    <x v="0"/>
    <x v="4"/>
    <x v="1"/>
  </r>
  <r>
    <s v="ID0048"/>
    <d v="2012-05-25T05:47:52"/>
    <n v="1000"/>
    <n v="12000"/>
    <x v="0"/>
    <x v="538"/>
    <s v="Freelance consultant"/>
    <x v="4"/>
    <s v="USA"/>
    <x v="0"/>
    <x v="0"/>
    <x v="0"/>
    <x v="0"/>
    <x v="0"/>
    <x v="4"/>
    <x v="1"/>
  </r>
  <r>
    <s v="ID1680"/>
    <d v="2012-06-05T05:03:04"/>
    <n v="1000"/>
    <n v="12000"/>
    <x v="0"/>
    <x v="538"/>
    <s v="Waiter"/>
    <x v="5"/>
    <s v="USA"/>
    <x v="0"/>
    <x v="0"/>
    <x v="2"/>
    <x v="24"/>
    <x v="4"/>
    <x v="4"/>
    <x v="1"/>
  </r>
  <r>
    <s v="ID1280"/>
    <d v="2012-05-29T10:48:33"/>
    <s v="USD 11800 (INR 650000)"/>
    <n v="11800"/>
    <x v="0"/>
    <x v="539"/>
    <s v="Assistant Data Analyst"/>
    <x v="5"/>
    <s v="India"/>
    <x v="7"/>
    <x v="3"/>
    <x v="3"/>
    <x v="2"/>
    <x v="2"/>
    <x v="5"/>
    <x v="1"/>
  </r>
  <r>
    <s v="ID1329"/>
    <d v="2012-05-29T16:18:59"/>
    <s v="6.6 Lacs"/>
    <n v="660000"/>
    <x v="5"/>
    <x v="540"/>
    <s v="AM business Intelligence"/>
    <x v="0"/>
    <s v="India"/>
    <x v="7"/>
    <x v="3"/>
    <x v="1"/>
    <x v="17"/>
    <x v="0"/>
    <x v="5"/>
    <x v="1"/>
  </r>
  <r>
    <s v="ID0814"/>
    <d v="2012-05-26T22:16:10"/>
    <s v="INR 650000"/>
    <n v="650000"/>
    <x v="5"/>
    <x v="541"/>
    <s v="Deputy Manager"/>
    <x v="0"/>
    <s v="India"/>
    <x v="7"/>
    <x v="3"/>
    <x v="2"/>
    <x v="12"/>
    <x v="0"/>
    <x v="5"/>
    <x v="1"/>
  </r>
  <r>
    <s v="ID0851"/>
    <d v="2012-05-27T01:46:00"/>
    <n v="650000"/>
    <n v="650000"/>
    <x v="5"/>
    <x v="541"/>
    <s v="Financial Analyist"/>
    <x v="5"/>
    <s v="India"/>
    <x v="7"/>
    <x v="3"/>
    <x v="1"/>
    <x v="36"/>
    <x v="4"/>
    <x v="5"/>
    <x v="1"/>
  </r>
  <r>
    <s v="ID1010"/>
    <d v="2012-05-28T11:11:53"/>
    <n v="650000"/>
    <n v="650000"/>
    <x v="5"/>
    <x v="541"/>
    <s v="Ass Research  Manager"/>
    <x v="0"/>
    <s v="India"/>
    <x v="7"/>
    <x v="3"/>
    <x v="2"/>
    <x v="24"/>
    <x v="4"/>
    <x v="5"/>
    <x v="1"/>
  </r>
  <r>
    <s v="ID1507"/>
    <d v="2012-05-30T23:59:22"/>
    <s v="6.5 LAKHS"/>
    <n v="650000"/>
    <x v="5"/>
    <x v="541"/>
    <s v="HR/ADMINISTRATION"/>
    <x v="5"/>
    <s v="India"/>
    <x v="7"/>
    <x v="3"/>
    <x v="3"/>
    <x v="30"/>
    <x v="1"/>
    <x v="5"/>
    <x v="1"/>
  </r>
  <r>
    <s v="ID1597"/>
    <d v="2012-06-01T19:42:46"/>
    <n v="650000"/>
    <n v="650000"/>
    <x v="5"/>
    <x v="541"/>
    <s v="Associate"/>
    <x v="5"/>
    <s v="India"/>
    <x v="7"/>
    <x v="3"/>
    <x v="3"/>
    <x v="12"/>
    <x v="0"/>
    <x v="5"/>
    <x v="1"/>
  </r>
  <r>
    <s v="ID0692"/>
    <d v="2012-05-26T13:24:05"/>
    <s v="4500 rs. per month"/>
    <n v="648000"/>
    <x v="5"/>
    <x v="542"/>
    <s v="COMPUTER OPERATOR"/>
    <x v="5"/>
    <s v="India"/>
    <x v="7"/>
    <x v="3"/>
    <x v="1"/>
    <x v="19"/>
    <x v="4"/>
    <x v="5"/>
    <x v="1"/>
  </r>
  <r>
    <s v="ID1353"/>
    <d v="2012-05-29T18:35:10"/>
    <s v="9 067"/>
    <n v="9067"/>
    <x v="2"/>
    <x v="543"/>
    <s v="assistant"/>
    <x v="5"/>
    <s v="Hungary"/>
    <x v="52"/>
    <x v="1"/>
    <x v="2"/>
    <x v="18"/>
    <x v="4"/>
    <x v="5"/>
    <x v="1"/>
  </r>
  <r>
    <s v="ID1261"/>
    <d v="2012-05-29T08:13:06"/>
    <s v="RM3000"/>
    <n v="36000"/>
    <x v="18"/>
    <x v="544"/>
    <s v="Process Engineering"/>
    <x v="6"/>
    <s v="Malaysia"/>
    <x v="56"/>
    <x v="3"/>
    <x v="3"/>
    <x v="19"/>
    <x v="4"/>
    <x v="5"/>
    <x v="1"/>
  </r>
  <r>
    <s v="ID0348"/>
    <d v="2012-05-26T01:40:05"/>
    <n v="950"/>
    <n v="11400"/>
    <x v="0"/>
    <x v="545"/>
    <s v="Advisor"/>
    <x v="4"/>
    <s v="Brazil"/>
    <x v="5"/>
    <x v="0"/>
    <x v="3"/>
    <x v="0"/>
    <x v="0"/>
    <x v="5"/>
    <x v="1"/>
  </r>
  <r>
    <s v="ID1015"/>
    <d v="2012-05-28T11:39:01"/>
    <s v="Rs.6.4 lakhs"/>
    <n v="640000"/>
    <x v="5"/>
    <x v="546"/>
    <s v="Sr.Analyst - Process Excellence"/>
    <x v="5"/>
    <s v="India"/>
    <x v="7"/>
    <x v="3"/>
    <x v="1"/>
    <x v="7"/>
    <x v="0"/>
    <x v="5"/>
    <x v="1"/>
  </r>
  <r>
    <s v="ID0713"/>
    <d v="2012-05-26T14:18:11"/>
    <n v="636000"/>
    <n v="636000"/>
    <x v="5"/>
    <x v="547"/>
    <s v="Audit Manager"/>
    <x v="0"/>
    <s v="India"/>
    <x v="7"/>
    <x v="3"/>
    <x v="3"/>
    <x v="19"/>
    <x v="4"/>
    <x v="5"/>
    <x v="1"/>
  </r>
  <r>
    <s v="ID0782"/>
    <d v="2012-05-26T19:07:55"/>
    <n v="636000"/>
    <n v="636000"/>
    <x v="5"/>
    <x v="547"/>
    <s v="Program Manager"/>
    <x v="0"/>
    <s v="India"/>
    <x v="7"/>
    <x v="3"/>
    <x v="3"/>
    <x v="17"/>
    <x v="0"/>
    <x v="5"/>
    <x v="1"/>
  </r>
  <r>
    <s v="ID0386"/>
    <d v="2012-05-26T02:00:04"/>
    <s v="Rs 6.2 lakhs"/>
    <n v="620000"/>
    <x v="5"/>
    <x v="548"/>
    <s v="assistant manager (finance)"/>
    <x v="0"/>
    <s v="India"/>
    <x v="7"/>
    <x v="3"/>
    <x v="0"/>
    <x v="0"/>
    <x v="0"/>
    <x v="5"/>
    <x v="1"/>
  </r>
  <r>
    <s v="ID1467"/>
    <d v="2012-05-30T14:31:33"/>
    <n v="620000"/>
    <n v="620000"/>
    <x v="5"/>
    <x v="548"/>
    <s v="Catalog Auditor"/>
    <x v="5"/>
    <s v="India"/>
    <x v="7"/>
    <x v="3"/>
    <x v="0"/>
    <x v="12"/>
    <x v="0"/>
    <x v="5"/>
    <x v="1"/>
  </r>
  <r>
    <s v="ID1793"/>
    <d v="2012-06-11T19:56:36"/>
    <n v="11000"/>
    <n v="11000"/>
    <x v="0"/>
    <x v="549"/>
    <s v="Web Analyst"/>
    <x v="5"/>
    <s v="India"/>
    <x v="7"/>
    <x v="3"/>
    <x v="3"/>
    <x v="19"/>
    <x v="4"/>
    <x v="5"/>
    <x v="1"/>
  </r>
  <r>
    <s v="ID1866"/>
    <d v="2012-06-15T20:00:26"/>
    <n v="11000"/>
    <n v="11000"/>
    <x v="0"/>
    <x v="549"/>
    <s v="AM"/>
    <x v="0"/>
    <s v="India"/>
    <x v="7"/>
    <x v="3"/>
    <x v="1"/>
    <x v="9"/>
    <x v="0"/>
    <x v="5"/>
    <x v="1"/>
  </r>
  <r>
    <s v="ID1576"/>
    <d v="2012-06-01T04:44:29"/>
    <n v="11000"/>
    <n v="11000"/>
    <x v="0"/>
    <x v="549"/>
    <s v="Coordinator"/>
    <x v="0"/>
    <s v="MÃ©xico"/>
    <x v="22"/>
    <x v="0"/>
    <x v="3"/>
    <x v="19"/>
    <x v="4"/>
    <x v="5"/>
    <x v="1"/>
  </r>
  <r>
    <s v="ID0756"/>
    <d v="2012-05-26T16:50:08"/>
    <s v="US $ 11,000"/>
    <n v="11000"/>
    <x v="0"/>
    <x v="549"/>
    <s v="Assistant Manager - Group MIS"/>
    <x v="0"/>
    <s v="Sri Lanka"/>
    <x v="35"/>
    <x v="3"/>
    <x v="1"/>
    <x v="37"/>
    <x v="4"/>
    <x v="5"/>
    <x v="1"/>
  </r>
  <r>
    <s v="ID1670"/>
    <d v="2012-06-04T23:38:42"/>
    <s v="11000 USD"/>
    <n v="11000"/>
    <x v="0"/>
    <x v="549"/>
    <s v="Dataminer"/>
    <x v="5"/>
    <s v="Tunisia"/>
    <x v="88"/>
    <x v="4"/>
    <x v="3"/>
    <x v="9"/>
    <x v="0"/>
    <x v="5"/>
    <x v="1"/>
  </r>
  <r>
    <s v="ID0316"/>
    <d v="2012-05-26T01:26:37"/>
    <s v="150000 MXN"/>
    <n v="150000"/>
    <x v="30"/>
    <x v="550"/>
    <s v="Information Analyst"/>
    <x v="5"/>
    <s v="Mexico"/>
    <x v="22"/>
    <x v="0"/>
    <x v="1"/>
    <x v="0"/>
    <x v="0"/>
    <x v="5"/>
    <x v="1"/>
  </r>
  <r>
    <s v="ID1027"/>
    <d v="2012-05-28T12:35:38"/>
    <s v="Net- 56000Rs, Gross - 61000Rs"/>
    <n v="612000"/>
    <x v="5"/>
    <x v="551"/>
    <s v="Asst. Manager "/>
    <x v="0"/>
    <s v="India"/>
    <x v="7"/>
    <x v="3"/>
    <x v="2"/>
    <x v="28"/>
    <x v="2"/>
    <x v="5"/>
    <x v="1"/>
  </r>
  <r>
    <s v="ID0328"/>
    <d v="2012-05-26T01:30:56"/>
    <s v="PhP 456,000"/>
    <n v="456000"/>
    <x v="25"/>
    <x v="552"/>
    <s v="Reporting Shared Services Oferring Lead"/>
    <x v="3"/>
    <s v="Philippines"/>
    <x v="33"/>
    <x v="3"/>
    <x v="3"/>
    <x v="0"/>
    <x v="0"/>
    <x v="5"/>
    <x v="1"/>
  </r>
  <r>
    <s v="ID1028"/>
    <d v="2012-05-28T12:40:26"/>
    <n v="900"/>
    <n v="10800"/>
    <x v="0"/>
    <x v="553"/>
    <s v="Project Managment Office"/>
    <x v="0"/>
    <s v="Pakistan"/>
    <x v="49"/>
    <x v="3"/>
    <x v="1"/>
    <x v="12"/>
    <x v="0"/>
    <x v="5"/>
    <x v="1"/>
  </r>
  <r>
    <s v="ID0030"/>
    <d v="2012-05-25T04:55:35"/>
    <s v="Rs 600000"/>
    <n v="600000"/>
    <x v="5"/>
    <x v="554"/>
    <s v="strategy manager"/>
    <x v="0"/>
    <s v="India"/>
    <x v="7"/>
    <x v="3"/>
    <x v="3"/>
    <x v="0"/>
    <x v="0"/>
    <x v="5"/>
    <x v="1"/>
  </r>
  <r>
    <s v="ID0508"/>
    <d v="2012-05-26T04:13:54"/>
    <s v="Rs 6L"/>
    <n v="600000"/>
    <x v="5"/>
    <x v="554"/>
    <s v="Business Co ordinator"/>
    <x v="0"/>
    <s v="India"/>
    <x v="7"/>
    <x v="3"/>
    <x v="3"/>
    <x v="0"/>
    <x v="0"/>
    <x v="5"/>
    <x v="1"/>
  </r>
  <r>
    <s v="ID0526"/>
    <d v="2012-05-26T04:48:35"/>
    <n v="600000"/>
    <n v="600000"/>
    <x v="5"/>
    <x v="554"/>
    <s v="Project Manager"/>
    <x v="0"/>
    <s v="India"/>
    <x v="7"/>
    <x v="3"/>
    <x v="3"/>
    <x v="0"/>
    <x v="0"/>
    <x v="5"/>
    <x v="1"/>
  </r>
  <r>
    <s v="ID0638"/>
    <d v="2012-05-26T11:37:53"/>
    <n v="600000"/>
    <n v="600000"/>
    <x v="5"/>
    <x v="554"/>
    <s v="Financial Analyst"/>
    <x v="5"/>
    <s v="India"/>
    <x v="7"/>
    <x v="3"/>
    <x v="2"/>
    <x v="18"/>
    <x v="4"/>
    <x v="5"/>
    <x v="1"/>
  </r>
  <r>
    <s v="ID0646"/>
    <d v="2012-05-26T11:50:34"/>
    <s v="6,00,000"/>
    <n v="600000"/>
    <x v="5"/>
    <x v="554"/>
    <s v="Organiser"/>
    <x v="0"/>
    <s v="India"/>
    <x v="7"/>
    <x v="3"/>
    <x v="3"/>
    <x v="26"/>
    <x v="2"/>
    <x v="5"/>
    <x v="1"/>
  </r>
  <r>
    <s v="ID0706"/>
    <d v="2012-05-26T14:01:00"/>
    <n v="600000"/>
    <n v="600000"/>
    <x v="5"/>
    <x v="554"/>
    <s v="senior executive"/>
    <x v="0"/>
    <s v="India"/>
    <x v="7"/>
    <x v="3"/>
    <x v="0"/>
    <x v="19"/>
    <x v="4"/>
    <x v="5"/>
    <x v="1"/>
  </r>
  <r>
    <s v="ID0729"/>
    <d v="2012-05-26T15:05:42"/>
    <n v="600000"/>
    <n v="600000"/>
    <x v="5"/>
    <x v="554"/>
    <s v="Sr Financial Execative"/>
    <x v="8"/>
    <s v="India"/>
    <x v="7"/>
    <x v="3"/>
    <x v="1"/>
    <x v="17"/>
    <x v="0"/>
    <x v="5"/>
    <x v="1"/>
  </r>
  <r>
    <s v="ID0736"/>
    <d v="2012-05-26T15:30:23"/>
    <s v="6 Lac Rs"/>
    <n v="600000"/>
    <x v="5"/>
    <x v="554"/>
    <s v="ERP Co-Ordinator"/>
    <x v="0"/>
    <s v="India"/>
    <x v="7"/>
    <x v="3"/>
    <x v="2"/>
    <x v="9"/>
    <x v="0"/>
    <x v="5"/>
    <x v="1"/>
  </r>
  <r>
    <s v="ID0741"/>
    <d v="2012-05-26T15:54:00"/>
    <s v="50 k per month"/>
    <n v="600000"/>
    <x v="5"/>
    <x v="554"/>
    <s v="Finance Manager"/>
    <x v="0"/>
    <s v="India"/>
    <x v="7"/>
    <x v="3"/>
    <x v="3"/>
    <x v="12"/>
    <x v="0"/>
    <x v="5"/>
    <x v="1"/>
  </r>
  <r>
    <s v="ID0802"/>
    <d v="2012-05-26T21:13:02"/>
    <n v="600000"/>
    <n v="600000"/>
    <x v="5"/>
    <x v="554"/>
    <s v="MIS Analyst"/>
    <x v="5"/>
    <s v="India"/>
    <x v="7"/>
    <x v="3"/>
    <x v="1"/>
    <x v="25"/>
    <x v="4"/>
    <x v="5"/>
    <x v="1"/>
  </r>
  <r>
    <s v="ID0823"/>
    <d v="2012-05-26T22:48:11"/>
    <n v="600000"/>
    <n v="600000"/>
    <x v="5"/>
    <x v="554"/>
    <s v="Reporting Analyst"/>
    <x v="5"/>
    <s v="India"/>
    <x v="7"/>
    <x v="3"/>
    <x v="1"/>
    <x v="12"/>
    <x v="0"/>
    <x v="5"/>
    <x v="1"/>
  </r>
  <r>
    <s v="ID0835"/>
    <d v="2012-05-26T23:21:57"/>
    <s v="Rs.6,00,000/-"/>
    <n v="600000"/>
    <x v="5"/>
    <x v="554"/>
    <s v="AO"/>
    <x v="0"/>
    <s v="India"/>
    <x v="7"/>
    <x v="3"/>
    <x v="1"/>
    <x v="3"/>
    <x v="3"/>
    <x v="5"/>
    <x v="1"/>
  </r>
  <r>
    <s v="ID0836"/>
    <d v="2012-05-26T23:36:14"/>
    <s v="Rs. 6,00,000"/>
    <n v="600000"/>
    <x v="5"/>
    <x v="554"/>
    <s v="Project Manager"/>
    <x v="0"/>
    <s v="India"/>
    <x v="7"/>
    <x v="3"/>
    <x v="2"/>
    <x v="10"/>
    <x v="3"/>
    <x v="5"/>
    <x v="1"/>
  </r>
  <r>
    <s v="ID0885"/>
    <d v="2012-05-27T13:06:50"/>
    <n v="600000"/>
    <n v="600000"/>
    <x v="5"/>
    <x v="554"/>
    <s v="Asst Manager"/>
    <x v="0"/>
    <s v="India"/>
    <x v="7"/>
    <x v="3"/>
    <x v="1"/>
    <x v="12"/>
    <x v="0"/>
    <x v="5"/>
    <x v="1"/>
  </r>
  <r>
    <s v="ID0907"/>
    <d v="2012-05-27T15:44:52"/>
    <s v="Rs 600000/-"/>
    <n v="600000"/>
    <x v="5"/>
    <x v="554"/>
    <s v="Manager"/>
    <x v="0"/>
    <s v="India"/>
    <x v="7"/>
    <x v="3"/>
    <x v="1"/>
    <x v="29"/>
    <x v="0"/>
    <x v="5"/>
    <x v="1"/>
  </r>
  <r>
    <s v="ID0925"/>
    <d v="2012-05-27T21:04:07"/>
    <n v="600000"/>
    <n v="600000"/>
    <x v="5"/>
    <x v="554"/>
    <s v="Sales Analyst"/>
    <x v="5"/>
    <s v="India"/>
    <x v="7"/>
    <x v="3"/>
    <x v="1"/>
    <x v="9"/>
    <x v="0"/>
    <x v="5"/>
    <x v="1"/>
  </r>
  <r>
    <s v="ID0948"/>
    <d v="2012-05-28T00:36:20"/>
    <s v="INR 600K"/>
    <n v="600000"/>
    <x v="5"/>
    <x v="554"/>
    <s v="Asst. Mgr. Finance"/>
    <x v="5"/>
    <s v="India"/>
    <x v="7"/>
    <x v="3"/>
    <x v="3"/>
    <x v="26"/>
    <x v="2"/>
    <x v="5"/>
    <x v="1"/>
  </r>
  <r>
    <s v="ID0949"/>
    <d v="2012-05-28T00:43:40"/>
    <s v="600000 INR"/>
    <n v="600000"/>
    <x v="5"/>
    <x v="554"/>
    <s v="Executive"/>
    <x v="5"/>
    <s v="India"/>
    <x v="7"/>
    <x v="3"/>
    <x v="2"/>
    <x v="25"/>
    <x v="4"/>
    <x v="5"/>
    <x v="1"/>
  </r>
  <r>
    <s v="ID1042"/>
    <d v="2012-05-28T13:37:10"/>
    <n v="600000"/>
    <n v="600000"/>
    <x v="5"/>
    <x v="554"/>
    <s v="Business Analyst"/>
    <x v="5"/>
    <s v="India"/>
    <x v="7"/>
    <x v="3"/>
    <x v="1"/>
    <x v="13"/>
    <x v="2"/>
    <x v="5"/>
    <x v="1"/>
  </r>
  <r>
    <s v="ID1091"/>
    <d v="2012-05-28T15:51:32"/>
    <s v="50000 INR"/>
    <n v="600000"/>
    <x v="5"/>
    <x v="554"/>
    <s v="Sr.Supervisor"/>
    <x v="5"/>
    <s v="India"/>
    <x v="7"/>
    <x v="3"/>
    <x v="3"/>
    <x v="2"/>
    <x v="2"/>
    <x v="5"/>
    <x v="1"/>
  </r>
  <r>
    <s v="ID1113"/>
    <d v="2012-05-28T16:58:03"/>
    <s v="Rs. 600000"/>
    <n v="600000"/>
    <x v="5"/>
    <x v="554"/>
    <s v="Company Secretary"/>
    <x v="8"/>
    <s v="India"/>
    <x v="7"/>
    <x v="3"/>
    <x v="2"/>
    <x v="9"/>
    <x v="0"/>
    <x v="5"/>
    <x v="1"/>
  </r>
  <r>
    <s v="ID1299"/>
    <d v="2012-05-29T13:23:45"/>
    <s v="6,00,000 INR"/>
    <n v="600000"/>
    <x v="5"/>
    <x v="554"/>
    <s v="Senior Business Executive"/>
    <x v="0"/>
    <s v="India"/>
    <x v="7"/>
    <x v="3"/>
    <x v="2"/>
    <x v="19"/>
    <x v="4"/>
    <x v="5"/>
    <x v="1"/>
  </r>
  <r>
    <s v="ID1319"/>
    <d v="2012-05-29T15:36:25"/>
    <s v="6lakhs"/>
    <n v="600000"/>
    <x v="5"/>
    <x v="554"/>
    <s v="General Manager"/>
    <x v="0"/>
    <s v="India"/>
    <x v="7"/>
    <x v="3"/>
    <x v="2"/>
    <x v="45"/>
    <x v="1"/>
    <x v="5"/>
    <x v="1"/>
  </r>
  <r>
    <s v="ID1341"/>
    <d v="2012-05-29T17:17:46"/>
    <s v="Rs.6,00,000"/>
    <n v="600000"/>
    <x v="5"/>
    <x v="554"/>
    <s v="Assistant Manager"/>
    <x v="0"/>
    <s v="India"/>
    <x v="7"/>
    <x v="3"/>
    <x v="0"/>
    <x v="17"/>
    <x v="0"/>
    <x v="5"/>
    <x v="1"/>
  </r>
  <r>
    <s v="ID1452"/>
    <d v="2012-05-30T12:56:38"/>
    <s v="Rs  6 lakhs/annum"/>
    <n v="600000"/>
    <x v="5"/>
    <x v="554"/>
    <s v="consultant"/>
    <x v="4"/>
    <s v="India"/>
    <x v="7"/>
    <x v="3"/>
    <x v="2"/>
    <x v="46"/>
    <x v="1"/>
    <x v="5"/>
    <x v="1"/>
  </r>
  <r>
    <s v="ID1717"/>
    <d v="2012-06-06T17:41:41"/>
    <n v="600000"/>
    <n v="600000"/>
    <x v="5"/>
    <x v="554"/>
    <s v="admin"/>
    <x v="5"/>
    <s v="India"/>
    <x v="7"/>
    <x v="3"/>
    <x v="1"/>
    <x v="12"/>
    <x v="0"/>
    <x v="5"/>
    <x v="1"/>
  </r>
  <r>
    <s v="ID1877"/>
    <d v="2012-06-16T17:07:45"/>
    <s v="INR 50000"/>
    <n v="600000"/>
    <x v="5"/>
    <x v="554"/>
    <s v="Manager- Customer Support"/>
    <x v="0"/>
    <s v="India"/>
    <x v="7"/>
    <x v="3"/>
    <x v="3"/>
    <x v="13"/>
    <x v="2"/>
    <x v="5"/>
    <x v="1"/>
  </r>
  <r>
    <s v="ID1308"/>
    <d v="2012-05-29T14:16:06"/>
    <s v="5,75,000"/>
    <n v="575000"/>
    <x v="5"/>
    <x v="555"/>
    <s v="Asst Manager HR"/>
    <x v="0"/>
    <s v="India"/>
    <x v="7"/>
    <x v="3"/>
    <x v="2"/>
    <x v="12"/>
    <x v="0"/>
    <x v="5"/>
    <x v="1"/>
  </r>
  <r>
    <s v="ID0675"/>
    <d v="2012-05-26T12:59:13"/>
    <n v="10200"/>
    <n v="10200"/>
    <x v="0"/>
    <x v="556"/>
    <s v="business analyst"/>
    <x v="5"/>
    <s v="India"/>
    <x v="7"/>
    <x v="3"/>
    <x v="3"/>
    <x v="37"/>
    <x v="4"/>
    <x v="5"/>
    <x v="1"/>
  </r>
  <r>
    <s v="ID0781"/>
    <d v="2012-05-26T18:56:52"/>
    <n v="570000"/>
    <n v="570000"/>
    <x v="5"/>
    <x v="557"/>
    <s v="Analyst"/>
    <x v="5"/>
    <s v="India"/>
    <x v="7"/>
    <x v="3"/>
    <x v="1"/>
    <x v="47"/>
    <x v="4"/>
    <x v="5"/>
    <x v="1"/>
  </r>
  <r>
    <s v="ID1024"/>
    <d v="2012-05-28T12:26:01"/>
    <s v="Rs.5.7 lacs"/>
    <n v="570000"/>
    <x v="5"/>
    <x v="557"/>
    <s v="MIS &amp; Analysis"/>
    <x v="5"/>
    <s v="India"/>
    <x v="7"/>
    <x v="3"/>
    <x v="3"/>
    <x v="12"/>
    <x v="0"/>
    <x v="5"/>
    <x v="1"/>
  </r>
  <r>
    <s v="ID1510"/>
    <d v="2012-05-31T01:09:06"/>
    <s v="US$ 10000"/>
    <n v="10000"/>
    <x v="0"/>
    <x v="558"/>
    <s v="Trainee"/>
    <x v="5"/>
    <s v="Brazil"/>
    <x v="5"/>
    <x v="0"/>
    <x v="3"/>
    <x v="24"/>
    <x v="4"/>
    <x v="5"/>
    <x v="1"/>
  </r>
  <r>
    <s v="ID0707"/>
    <d v="2012-05-26T14:01:09"/>
    <n v="10000"/>
    <n v="10000"/>
    <x v="0"/>
    <x v="558"/>
    <s v="Executive"/>
    <x v="0"/>
    <s v="India"/>
    <x v="7"/>
    <x v="3"/>
    <x v="3"/>
    <x v="19"/>
    <x v="4"/>
    <x v="5"/>
    <x v="1"/>
  </r>
  <r>
    <s v="ID0745"/>
    <d v="2012-05-26T16:05:02"/>
    <n v="10000"/>
    <n v="10000"/>
    <x v="0"/>
    <x v="558"/>
    <s v="Reporting Analyst"/>
    <x v="5"/>
    <s v="India"/>
    <x v="7"/>
    <x v="3"/>
    <x v="3"/>
    <x v="13"/>
    <x v="2"/>
    <x v="5"/>
    <x v="1"/>
  </r>
  <r>
    <s v="ID0789"/>
    <d v="2012-05-26T20:08:21"/>
    <n v="10000"/>
    <n v="10000"/>
    <x v="0"/>
    <x v="558"/>
    <s v="BDM"/>
    <x v="0"/>
    <s v="India"/>
    <x v="7"/>
    <x v="3"/>
    <x v="0"/>
    <x v="13"/>
    <x v="2"/>
    <x v="5"/>
    <x v="1"/>
  </r>
  <r>
    <s v="ID0905"/>
    <d v="2012-05-27T15:32:10"/>
    <n v="10000"/>
    <n v="10000"/>
    <x v="0"/>
    <x v="558"/>
    <s v="Planner"/>
    <x v="0"/>
    <s v="India"/>
    <x v="7"/>
    <x v="3"/>
    <x v="3"/>
    <x v="7"/>
    <x v="0"/>
    <x v="5"/>
    <x v="1"/>
  </r>
  <r>
    <s v="ID1140"/>
    <d v="2012-05-28T18:45:00"/>
    <n v="10000"/>
    <n v="10000"/>
    <x v="0"/>
    <x v="558"/>
    <s v="Business analyst"/>
    <x v="5"/>
    <s v="India"/>
    <x v="7"/>
    <x v="3"/>
    <x v="2"/>
    <x v="12"/>
    <x v="0"/>
    <x v="5"/>
    <x v="1"/>
  </r>
  <r>
    <s v="ID1326"/>
    <d v="2012-05-29T15:53:14"/>
    <n v="10000"/>
    <n v="10000"/>
    <x v="0"/>
    <x v="558"/>
    <s v="MIS"/>
    <x v="3"/>
    <s v="India"/>
    <x v="7"/>
    <x v="3"/>
    <x v="0"/>
    <x v="35"/>
    <x v="4"/>
    <x v="5"/>
    <x v="1"/>
  </r>
  <r>
    <s v="ID1602"/>
    <d v="2012-06-01T20:27:23"/>
    <n v="10000"/>
    <n v="10000"/>
    <x v="0"/>
    <x v="558"/>
    <s v="MIS"/>
    <x v="3"/>
    <s v="India"/>
    <x v="7"/>
    <x v="3"/>
    <x v="1"/>
    <x v="7"/>
    <x v="0"/>
    <x v="5"/>
    <x v="1"/>
  </r>
  <r>
    <s v="ID1604"/>
    <d v="2012-06-01T20:38:57"/>
    <n v="10000"/>
    <n v="10000"/>
    <x v="0"/>
    <x v="558"/>
    <s v="dgm"/>
    <x v="0"/>
    <s v="India"/>
    <x v="7"/>
    <x v="3"/>
    <x v="1"/>
    <x v="13"/>
    <x v="2"/>
    <x v="5"/>
    <x v="1"/>
  </r>
  <r>
    <s v="ID1653"/>
    <d v="2012-06-04T02:30:11"/>
    <n v="10000"/>
    <n v="10000"/>
    <x v="0"/>
    <x v="558"/>
    <s v="ceo"/>
    <x v="2"/>
    <s v="India"/>
    <x v="7"/>
    <x v="3"/>
    <x v="1"/>
    <x v="24"/>
    <x v="4"/>
    <x v="5"/>
    <x v="1"/>
  </r>
  <r>
    <s v="ID1657"/>
    <d v="2012-06-04T12:22:05"/>
    <n v="10000"/>
    <n v="10000"/>
    <x v="0"/>
    <x v="558"/>
    <s v="MIS Executive"/>
    <x v="3"/>
    <s v="India"/>
    <x v="7"/>
    <x v="3"/>
    <x v="1"/>
    <x v="19"/>
    <x v="4"/>
    <x v="5"/>
    <x v="1"/>
  </r>
  <r>
    <s v="ID1735"/>
    <d v="2012-06-07T16:53:54"/>
    <n v="10000"/>
    <n v="10000"/>
    <x v="0"/>
    <x v="558"/>
    <s v="AGM - Operations &amp; Customer Support"/>
    <x v="0"/>
    <s v="India"/>
    <x v="7"/>
    <x v="3"/>
    <x v="3"/>
    <x v="26"/>
    <x v="2"/>
    <x v="5"/>
    <x v="1"/>
  </r>
  <r>
    <s v="ID0628"/>
    <d v="2012-05-26T11:07:01"/>
    <n v="10000"/>
    <n v="10000"/>
    <x v="0"/>
    <x v="558"/>
    <s v="executive"/>
    <x v="0"/>
    <s v="Indonesia"/>
    <x v="27"/>
    <x v="3"/>
    <x v="2"/>
    <x v="12"/>
    <x v="0"/>
    <x v="5"/>
    <x v="1"/>
  </r>
  <r>
    <s v="ID1711"/>
    <d v="2012-06-06T07:28:48"/>
    <n v="10000"/>
    <n v="10000"/>
    <x v="0"/>
    <x v="558"/>
    <s v="Student assistant"/>
    <x v="5"/>
    <s v="USA"/>
    <x v="0"/>
    <x v="0"/>
    <x v="3"/>
    <x v="19"/>
    <x v="4"/>
    <x v="5"/>
    <x v="1"/>
  </r>
  <r>
    <s v="ID0890"/>
    <d v="2012-05-27T13:41:05"/>
    <n v="10000"/>
    <n v="10000"/>
    <x v="0"/>
    <x v="558"/>
    <s v="Finance Staff"/>
    <x v="8"/>
    <s v="Viet Nam"/>
    <x v="89"/>
    <x v="3"/>
    <x v="3"/>
    <x v="25"/>
    <x v="4"/>
    <x v="5"/>
    <x v="1"/>
  </r>
  <r>
    <s v="ID1533"/>
    <d v="2012-05-31T10:33:07"/>
    <s v="10000 US$"/>
    <n v="10000"/>
    <x v="0"/>
    <x v="558"/>
    <s v="Project management"/>
    <x v="0"/>
    <s v="Vietnam"/>
    <x v="89"/>
    <x v="3"/>
    <x v="2"/>
    <x v="9"/>
    <x v="0"/>
    <x v="5"/>
    <x v="1"/>
  </r>
  <r>
    <s v="ID1811"/>
    <d v="2012-06-12T15:58:36"/>
    <n v="560000"/>
    <n v="560000"/>
    <x v="5"/>
    <x v="559"/>
    <s v="Associate Manager"/>
    <x v="0"/>
    <s v="India"/>
    <x v="7"/>
    <x v="3"/>
    <x v="2"/>
    <x v="25"/>
    <x v="4"/>
    <x v="5"/>
    <x v="1"/>
  </r>
  <r>
    <s v="ID0276"/>
    <d v="2012-05-26T01:10:56"/>
    <s v="35,000 Philippine Peso"/>
    <n v="420000"/>
    <x v="25"/>
    <x v="560"/>
    <s v="Global Problem Management - IT"/>
    <x v="0"/>
    <s v="Philippines"/>
    <x v="33"/>
    <x v="3"/>
    <x v="3"/>
    <x v="0"/>
    <x v="0"/>
    <x v="5"/>
    <x v="1"/>
  </r>
  <r>
    <s v="ID0019"/>
    <d v="2012-05-25T04:16:32"/>
    <n v="550000"/>
    <n v="550000"/>
    <x v="5"/>
    <x v="561"/>
    <s v="AGM"/>
    <x v="0"/>
    <s v="India"/>
    <x v="7"/>
    <x v="3"/>
    <x v="2"/>
    <x v="0"/>
    <x v="0"/>
    <x v="5"/>
    <x v="1"/>
  </r>
  <r>
    <s v="ID0832"/>
    <d v="2012-05-26T23:14:58"/>
    <s v="5.5 lakhs"/>
    <n v="550000"/>
    <x v="5"/>
    <x v="561"/>
    <s v="web analyst"/>
    <x v="5"/>
    <s v="India"/>
    <x v="7"/>
    <x v="3"/>
    <x v="3"/>
    <x v="24"/>
    <x v="4"/>
    <x v="5"/>
    <x v="1"/>
  </r>
  <r>
    <s v="ID0855"/>
    <d v="2012-05-27T03:16:05"/>
    <s v="Rs. 550000"/>
    <n v="550000"/>
    <x v="5"/>
    <x v="561"/>
    <s v="Analyst"/>
    <x v="5"/>
    <s v="India"/>
    <x v="7"/>
    <x v="3"/>
    <x v="3"/>
    <x v="24"/>
    <x v="4"/>
    <x v="5"/>
    <x v="1"/>
  </r>
  <r>
    <s v="ID1719"/>
    <d v="2012-06-06T19:39:06"/>
    <n v="550000"/>
    <n v="550000"/>
    <x v="5"/>
    <x v="561"/>
    <s v="Accounts manager"/>
    <x v="0"/>
    <s v="India"/>
    <x v="7"/>
    <x v="3"/>
    <x v="3"/>
    <x v="28"/>
    <x v="2"/>
    <x v="5"/>
    <x v="1"/>
  </r>
  <r>
    <s v="ID1003"/>
    <d v="2012-05-28T10:25:51"/>
    <s v="Rs.5,45,000"/>
    <n v="545000"/>
    <x v="5"/>
    <x v="562"/>
    <s v="Assistant Manager"/>
    <x v="0"/>
    <s v="India"/>
    <x v="7"/>
    <x v="3"/>
    <x v="2"/>
    <x v="7"/>
    <x v="0"/>
    <x v="5"/>
    <x v="1"/>
  </r>
  <r>
    <s v="ID0382"/>
    <d v="2012-05-26T01:59:21"/>
    <s v="INR 5,40,000"/>
    <n v="540000"/>
    <x v="5"/>
    <x v="563"/>
    <s v="Senior Billing Engineer"/>
    <x v="6"/>
    <s v="India"/>
    <x v="7"/>
    <x v="3"/>
    <x v="3"/>
    <x v="0"/>
    <x v="0"/>
    <x v="5"/>
    <x v="1"/>
  </r>
  <r>
    <s v="ID0861"/>
    <d v="2012-05-27T04:00:14"/>
    <s v="Rs. 45000"/>
    <n v="540000"/>
    <x v="5"/>
    <x v="563"/>
    <s v="Senior analyst"/>
    <x v="5"/>
    <s v="India"/>
    <x v="7"/>
    <x v="3"/>
    <x v="1"/>
    <x v="9"/>
    <x v="0"/>
    <x v="5"/>
    <x v="1"/>
  </r>
  <r>
    <s v="ID1195"/>
    <d v="2012-05-28T23:19:36"/>
    <s v="Rs 5,40,000"/>
    <n v="540000"/>
    <x v="5"/>
    <x v="563"/>
    <s v="Business Analyst - Solutions"/>
    <x v="5"/>
    <s v="India"/>
    <x v="7"/>
    <x v="3"/>
    <x v="3"/>
    <x v="48"/>
    <x v="0"/>
    <x v="5"/>
    <x v="1"/>
  </r>
  <r>
    <s v="ID1524"/>
    <d v="2012-05-31T05:37:29"/>
    <n v="800"/>
    <n v="9600"/>
    <x v="0"/>
    <x v="564"/>
    <s v="Reporting Analyst"/>
    <x v="5"/>
    <s v="Bolivia"/>
    <x v="90"/>
    <x v="0"/>
    <x v="1"/>
    <x v="19"/>
    <x v="4"/>
    <x v="5"/>
    <x v="1"/>
  </r>
  <r>
    <s v="ID0727"/>
    <d v="2012-05-26T15:02:34"/>
    <n v="800"/>
    <n v="9600"/>
    <x v="0"/>
    <x v="564"/>
    <s v="Admin"/>
    <x v="5"/>
    <s v="South Africa"/>
    <x v="14"/>
    <x v="4"/>
    <x v="3"/>
    <x v="19"/>
    <x v="4"/>
    <x v="5"/>
    <x v="1"/>
  </r>
  <r>
    <s v="ID1513"/>
    <d v="2012-05-31T01:45:48"/>
    <s v="Rs 5,36,000"/>
    <n v="536000"/>
    <x v="5"/>
    <x v="565"/>
    <s v="Team Lead"/>
    <x v="0"/>
    <s v="India"/>
    <x v="7"/>
    <x v="3"/>
    <x v="3"/>
    <x v="25"/>
    <x v="4"/>
    <x v="5"/>
    <x v="1"/>
  </r>
  <r>
    <s v="ID1477"/>
    <d v="2012-05-30T17:14:27"/>
    <s v="ZAR6500"/>
    <n v="78000"/>
    <x v="9"/>
    <x v="566"/>
    <s v="Online Stats Controller"/>
    <x v="7"/>
    <s v="South Africa"/>
    <x v="14"/>
    <x v="4"/>
    <x v="3"/>
    <x v="19"/>
    <x v="4"/>
    <x v="5"/>
    <x v="1"/>
  </r>
  <r>
    <s v="ID0934"/>
    <d v="2012-05-27T22:40:38"/>
    <s v="R$ 19.200,00"/>
    <n v="19200"/>
    <x v="6"/>
    <x v="567"/>
    <s v="Programmer"/>
    <x v="5"/>
    <s v="Brazil"/>
    <x v="5"/>
    <x v="0"/>
    <x v="1"/>
    <x v="9"/>
    <x v="0"/>
    <x v="5"/>
    <x v="1"/>
  </r>
  <r>
    <s v="ID1063"/>
    <d v="2012-05-28T14:40:54"/>
    <s v="INR 530000 "/>
    <n v="530000"/>
    <x v="5"/>
    <x v="568"/>
    <s v="Project Administrator"/>
    <x v="5"/>
    <s v="India"/>
    <x v="7"/>
    <x v="3"/>
    <x v="2"/>
    <x v="17"/>
    <x v="0"/>
    <x v="5"/>
    <x v="1"/>
  </r>
  <r>
    <s v="ID1633"/>
    <d v="2012-06-03T01:36:43"/>
    <s v="24 K mauritian Rupees"/>
    <n v="288000"/>
    <x v="31"/>
    <x v="569"/>
    <s v="IT Support Engineer"/>
    <x v="6"/>
    <s v="Mauritius"/>
    <x v="91"/>
    <x v="4"/>
    <x v="3"/>
    <x v="17"/>
    <x v="0"/>
    <x v="5"/>
    <x v="1"/>
  </r>
  <r>
    <s v="ID0816"/>
    <d v="2012-05-26T22:23:38"/>
    <n v="516000"/>
    <n v="516000"/>
    <x v="5"/>
    <x v="570"/>
    <s v="Management Trainee"/>
    <x v="0"/>
    <s v="India"/>
    <x v="7"/>
    <x v="3"/>
    <x v="3"/>
    <x v="0"/>
    <x v="0"/>
    <x v="5"/>
    <x v="1"/>
  </r>
  <r>
    <s v="ID0759"/>
    <d v="2012-05-26T17:03:02"/>
    <n v="1488000"/>
    <n v="1488000"/>
    <x v="29"/>
    <x v="571"/>
    <s v="Company Systems Integration Manager"/>
    <x v="0"/>
    <s v="Nigeria"/>
    <x v="74"/>
    <x v="4"/>
    <x v="2"/>
    <x v="12"/>
    <x v="0"/>
    <x v="5"/>
    <x v="1"/>
  </r>
  <r>
    <s v="ID0780"/>
    <d v="2012-05-26T18:44:00"/>
    <s v="Dhs 2800 + Accomodation"/>
    <n v="33600"/>
    <x v="15"/>
    <x v="572"/>
    <s v="Accountant"/>
    <x v="8"/>
    <s v="Dubai"/>
    <x v="44"/>
    <x v="3"/>
    <x v="0"/>
    <x v="17"/>
    <x v="0"/>
    <x v="5"/>
    <x v="1"/>
  </r>
  <r>
    <s v="ID1229"/>
    <d v="2012-05-29T01:47:39"/>
    <n v="750"/>
    <n v="9000"/>
    <x v="0"/>
    <x v="573"/>
    <s v="assurance manager"/>
    <x v="0"/>
    <s v="India"/>
    <x v="7"/>
    <x v="3"/>
    <x v="3"/>
    <x v="24"/>
    <x v="4"/>
    <x v="5"/>
    <x v="1"/>
  </r>
  <r>
    <s v="ID1327"/>
    <d v="2012-05-29T16:07:59"/>
    <n v="9000"/>
    <n v="9000"/>
    <x v="0"/>
    <x v="573"/>
    <s v="Data Analyst"/>
    <x v="5"/>
    <s v="India"/>
    <x v="7"/>
    <x v="3"/>
    <x v="1"/>
    <x v="49"/>
    <x v="4"/>
    <x v="5"/>
    <x v="1"/>
  </r>
  <r>
    <s v="ID1328"/>
    <d v="2012-05-29T16:08:40"/>
    <n v="9000"/>
    <n v="9000"/>
    <x v="0"/>
    <x v="573"/>
    <s v="Data Analyst"/>
    <x v="5"/>
    <s v="India"/>
    <x v="7"/>
    <x v="3"/>
    <x v="3"/>
    <x v="24"/>
    <x v="4"/>
    <x v="5"/>
    <x v="1"/>
  </r>
  <r>
    <s v="ID0817"/>
    <d v="2012-05-26T22:29:16"/>
    <s v="3500 Rs"/>
    <n v="504000"/>
    <x v="5"/>
    <x v="574"/>
    <s v="MNR"/>
    <x v="0"/>
    <s v="India"/>
    <x v="7"/>
    <x v="3"/>
    <x v="1"/>
    <x v="18"/>
    <x v="4"/>
    <x v="5"/>
    <x v="1"/>
  </r>
  <r>
    <s v="ID0036"/>
    <d v="2012-05-25T05:04:12"/>
    <n v="500000"/>
    <n v="500000"/>
    <x v="5"/>
    <x v="575"/>
    <s v="Senior Consultant"/>
    <x v="4"/>
    <s v="India"/>
    <x v="7"/>
    <x v="3"/>
    <x v="1"/>
    <x v="0"/>
    <x v="0"/>
    <x v="5"/>
    <x v="1"/>
  </r>
  <r>
    <s v="ID0085"/>
    <d v="2012-05-26T00:10:17"/>
    <n v="500000"/>
    <n v="500000"/>
    <x v="5"/>
    <x v="575"/>
    <s v="Senior Consultant"/>
    <x v="4"/>
    <s v="India"/>
    <x v="7"/>
    <x v="3"/>
    <x v="1"/>
    <x v="0"/>
    <x v="0"/>
    <x v="5"/>
    <x v="1"/>
  </r>
  <r>
    <s v="ID0170"/>
    <d v="2012-05-26T00:48:11"/>
    <s v="Rs 5 lakh"/>
    <n v="500000"/>
    <x v="5"/>
    <x v="575"/>
    <s v="QA Executive"/>
    <x v="5"/>
    <s v="India"/>
    <x v="7"/>
    <x v="3"/>
    <x v="2"/>
    <x v="0"/>
    <x v="0"/>
    <x v="5"/>
    <x v="1"/>
  </r>
  <r>
    <s v="ID0221"/>
    <d v="2012-05-26T00:57:21"/>
    <s v="INR 500000"/>
    <n v="500000"/>
    <x v="5"/>
    <x v="575"/>
    <s v="Project Manager"/>
    <x v="0"/>
    <s v="India"/>
    <x v="7"/>
    <x v="3"/>
    <x v="3"/>
    <x v="0"/>
    <x v="0"/>
    <x v="5"/>
    <x v="1"/>
  </r>
  <r>
    <s v="ID0377"/>
    <d v="2012-05-26T01:54:47"/>
    <s v="Rs. 500000"/>
    <n v="500000"/>
    <x v="5"/>
    <x v="575"/>
    <s v="Owner"/>
    <x v="0"/>
    <s v="India"/>
    <x v="7"/>
    <x v="3"/>
    <x v="2"/>
    <x v="0"/>
    <x v="0"/>
    <x v="5"/>
    <x v="1"/>
  </r>
  <r>
    <s v="ID0452"/>
    <d v="2012-05-26T02:55:29"/>
    <s v="500000 rupees"/>
    <n v="500000"/>
    <x v="5"/>
    <x v="575"/>
    <s v="Business Analyst"/>
    <x v="5"/>
    <s v="India"/>
    <x v="7"/>
    <x v="3"/>
    <x v="3"/>
    <x v="0"/>
    <x v="0"/>
    <x v="5"/>
    <x v="1"/>
  </r>
  <r>
    <s v="ID0510"/>
    <d v="2012-05-26T04:16:16"/>
    <s v="Rs 500000"/>
    <n v="500000"/>
    <x v="5"/>
    <x v="575"/>
    <s v="duty manager"/>
    <x v="0"/>
    <s v="India"/>
    <x v="7"/>
    <x v="3"/>
    <x v="2"/>
    <x v="0"/>
    <x v="0"/>
    <x v="5"/>
    <x v="1"/>
  </r>
  <r>
    <s v="ID0548"/>
    <d v="2012-05-26T05:31:25"/>
    <s v="Rs. 500000"/>
    <n v="500000"/>
    <x v="5"/>
    <x v="575"/>
    <s v="Research Associate"/>
    <x v="5"/>
    <s v="India"/>
    <x v="7"/>
    <x v="3"/>
    <x v="1"/>
    <x v="0"/>
    <x v="0"/>
    <x v="5"/>
    <x v="1"/>
  </r>
  <r>
    <s v="ID0716"/>
    <d v="2012-05-26T14:23:48"/>
    <n v="500000"/>
    <n v="500000"/>
    <x v="5"/>
    <x v="575"/>
    <s v="mis "/>
    <x v="3"/>
    <s v="India"/>
    <x v="7"/>
    <x v="3"/>
    <x v="2"/>
    <x v="24"/>
    <x v="4"/>
    <x v="5"/>
    <x v="1"/>
  </r>
  <r>
    <s v="ID0717"/>
    <d v="2012-05-26T14:33:11"/>
    <n v="500000"/>
    <n v="500000"/>
    <x v="5"/>
    <x v="575"/>
    <s v="Engineer"/>
    <x v="6"/>
    <s v="India"/>
    <x v="7"/>
    <x v="3"/>
    <x v="1"/>
    <x v="19"/>
    <x v="4"/>
    <x v="5"/>
    <x v="1"/>
  </r>
  <r>
    <s v="ID0891"/>
    <d v="2012-05-27T13:42:15"/>
    <s v="inr 500000"/>
    <n v="500000"/>
    <x v="5"/>
    <x v="575"/>
    <s v="team coach"/>
    <x v="0"/>
    <s v="India"/>
    <x v="7"/>
    <x v="3"/>
    <x v="0"/>
    <x v="12"/>
    <x v="0"/>
    <x v="5"/>
    <x v="1"/>
  </r>
  <r>
    <s v="ID0898"/>
    <d v="2012-05-27T14:49:12"/>
    <s v="5,00,000 INR"/>
    <n v="500000"/>
    <x v="5"/>
    <x v="575"/>
    <s v="Planning Engineer"/>
    <x v="6"/>
    <s v="India"/>
    <x v="7"/>
    <x v="3"/>
    <x v="2"/>
    <x v="18"/>
    <x v="4"/>
    <x v="5"/>
    <x v="1"/>
  </r>
  <r>
    <s v="ID1000"/>
    <d v="2012-05-28T09:51:24"/>
    <s v="Rs. 500000"/>
    <n v="500000"/>
    <x v="5"/>
    <x v="575"/>
    <s v="Business Analyst"/>
    <x v="5"/>
    <s v="India"/>
    <x v="7"/>
    <x v="3"/>
    <x v="3"/>
    <x v="17"/>
    <x v="0"/>
    <x v="5"/>
    <x v="1"/>
  </r>
  <r>
    <s v="ID1095"/>
    <d v="2012-05-28T16:03:45"/>
    <s v="Rs500000"/>
    <n v="500000"/>
    <x v="5"/>
    <x v="575"/>
    <s v="Executive"/>
    <x v="5"/>
    <s v="India"/>
    <x v="7"/>
    <x v="3"/>
    <x v="2"/>
    <x v="32"/>
    <x v="1"/>
    <x v="5"/>
    <x v="1"/>
  </r>
  <r>
    <s v="ID1161"/>
    <d v="2012-05-28T22:08:12"/>
    <s v="Rs.5,00,000"/>
    <n v="500000"/>
    <x v="5"/>
    <x v="575"/>
    <s v="Deputy Manager"/>
    <x v="0"/>
    <s v="India"/>
    <x v="7"/>
    <x v="3"/>
    <x v="0"/>
    <x v="8"/>
    <x v="1"/>
    <x v="5"/>
    <x v="1"/>
  </r>
  <r>
    <s v="ID1172"/>
    <d v="2012-05-28T22:41:15"/>
    <n v="500000"/>
    <n v="500000"/>
    <x v="5"/>
    <x v="575"/>
    <s v="Business Analyst"/>
    <x v="5"/>
    <s v="India"/>
    <x v="7"/>
    <x v="3"/>
    <x v="3"/>
    <x v="50"/>
    <x v="4"/>
    <x v="5"/>
    <x v="1"/>
  </r>
  <r>
    <s v="ID1214"/>
    <d v="2012-05-29T00:28:38"/>
    <n v="500000"/>
    <n v="500000"/>
    <x v="5"/>
    <x v="575"/>
    <s v="Consultant"/>
    <x v="4"/>
    <s v="India"/>
    <x v="7"/>
    <x v="3"/>
    <x v="2"/>
    <x v="18"/>
    <x v="4"/>
    <x v="5"/>
    <x v="1"/>
  </r>
  <r>
    <s v="ID1278"/>
    <d v="2012-05-29T10:43:49"/>
    <n v="500000"/>
    <n v="500000"/>
    <x v="5"/>
    <x v="575"/>
    <s v="Asstt. Manager"/>
    <x v="0"/>
    <s v="India"/>
    <x v="7"/>
    <x v="3"/>
    <x v="2"/>
    <x v="23"/>
    <x v="1"/>
    <x v="5"/>
    <x v="1"/>
  </r>
  <r>
    <s v="ID1309"/>
    <d v="2012-05-29T14:34:42"/>
    <s v="500000 Rupees"/>
    <n v="500000"/>
    <x v="5"/>
    <x v="575"/>
    <s v="Senior software engineer"/>
    <x v="6"/>
    <s v="India"/>
    <x v="7"/>
    <x v="3"/>
    <x v="3"/>
    <x v="19"/>
    <x v="4"/>
    <x v="5"/>
    <x v="1"/>
  </r>
  <r>
    <s v="ID1339"/>
    <d v="2012-05-29T17:16:20"/>
    <n v="500000"/>
    <n v="500000"/>
    <x v="5"/>
    <x v="575"/>
    <s v="support manager"/>
    <x v="0"/>
    <s v="India"/>
    <x v="7"/>
    <x v="3"/>
    <x v="2"/>
    <x v="12"/>
    <x v="0"/>
    <x v="5"/>
    <x v="1"/>
  </r>
  <r>
    <s v="ID1454"/>
    <d v="2012-05-30T13:21:06"/>
    <n v="500000"/>
    <n v="500000"/>
    <x v="5"/>
    <x v="575"/>
    <s v="Project Management"/>
    <x v="0"/>
    <s v="India"/>
    <x v="7"/>
    <x v="3"/>
    <x v="2"/>
    <x v="0"/>
    <x v="0"/>
    <x v="5"/>
    <x v="1"/>
  </r>
  <r>
    <s v="ID1532"/>
    <d v="2012-05-31T10:29:42"/>
    <n v="500000"/>
    <n v="500000"/>
    <x v="5"/>
    <x v="575"/>
    <s v="Developer"/>
    <x v="5"/>
    <s v="India"/>
    <x v="7"/>
    <x v="3"/>
    <x v="3"/>
    <x v="9"/>
    <x v="0"/>
    <x v="5"/>
    <x v="1"/>
  </r>
  <r>
    <s v="ID1572"/>
    <d v="2012-06-01T02:46:21"/>
    <s v="Rs. 500000"/>
    <n v="500000"/>
    <x v="5"/>
    <x v="575"/>
    <s v="Sr. Associate"/>
    <x v="5"/>
    <s v="India"/>
    <x v="7"/>
    <x v="3"/>
    <x v="3"/>
    <x v="29"/>
    <x v="0"/>
    <x v="5"/>
    <x v="1"/>
  </r>
  <r>
    <s v="ID1661"/>
    <d v="2012-06-04T16:31:09"/>
    <s v="Rs. 5 lacs"/>
    <n v="500000"/>
    <x v="5"/>
    <x v="575"/>
    <s v="Team Leader"/>
    <x v="0"/>
    <s v="India"/>
    <x v="7"/>
    <x v="3"/>
    <x v="1"/>
    <x v="3"/>
    <x v="3"/>
    <x v="5"/>
    <x v="1"/>
  </r>
  <r>
    <s v="ID1716"/>
    <d v="2012-06-06T16:03:39"/>
    <n v="500000"/>
    <n v="500000"/>
    <x v="5"/>
    <x v="575"/>
    <s v="Sr. Associate"/>
    <x v="5"/>
    <s v="India"/>
    <x v="7"/>
    <x v="3"/>
    <x v="3"/>
    <x v="25"/>
    <x v="4"/>
    <x v="5"/>
    <x v="1"/>
  </r>
  <r>
    <s v="ID1727"/>
    <d v="2012-06-07T00:32:24"/>
    <s v="500000vINR"/>
    <n v="500000"/>
    <x v="5"/>
    <x v="575"/>
    <s v="Business Analyst"/>
    <x v="5"/>
    <s v="India"/>
    <x v="7"/>
    <x v="3"/>
    <x v="3"/>
    <x v="19"/>
    <x v="4"/>
    <x v="5"/>
    <x v="1"/>
  </r>
  <r>
    <s v="ID1777"/>
    <d v="2012-06-10T04:16:05"/>
    <n v="500000"/>
    <n v="500000"/>
    <x v="5"/>
    <x v="575"/>
    <s v="equity research trainee"/>
    <x v="5"/>
    <s v="India"/>
    <x v="7"/>
    <x v="3"/>
    <x v="1"/>
    <x v="0"/>
    <x v="0"/>
    <x v="5"/>
    <x v="1"/>
  </r>
  <r>
    <s v="ID0672"/>
    <d v="2012-05-26T12:54:15"/>
    <n v="8738"/>
    <n v="8738"/>
    <x v="0"/>
    <x v="576"/>
    <s v="Sales Coordinator"/>
    <x v="0"/>
    <s v="India"/>
    <x v="7"/>
    <x v="3"/>
    <x v="1"/>
    <x v="51"/>
    <x v="0"/>
    <x v="5"/>
    <x v="1"/>
  </r>
  <r>
    <s v="ID1173"/>
    <d v="2012-05-28T22:41:26"/>
    <s v="8725 $"/>
    <n v="8725"/>
    <x v="0"/>
    <x v="577"/>
    <s v="Administration Officer"/>
    <x v="0"/>
    <s v="Pakistan"/>
    <x v="49"/>
    <x v="3"/>
    <x v="2"/>
    <x v="10"/>
    <x v="3"/>
    <x v="5"/>
    <x v="1"/>
  </r>
  <r>
    <s v="ID1045"/>
    <d v="2012-05-28T13:42:12"/>
    <n v="725"/>
    <n v="8700"/>
    <x v="0"/>
    <x v="578"/>
    <s v="Project Controlling (MIS Reports)"/>
    <x v="7"/>
    <s v="India"/>
    <x v="7"/>
    <x v="3"/>
    <x v="2"/>
    <x v="17"/>
    <x v="0"/>
    <x v="5"/>
    <x v="1"/>
  </r>
  <r>
    <s v="ID0915"/>
    <d v="2012-05-27T17:16:55"/>
    <s v="486000 INR"/>
    <n v="486000"/>
    <x v="5"/>
    <x v="579"/>
    <s v="Assistant manager"/>
    <x v="0"/>
    <s v="India"/>
    <x v="7"/>
    <x v="3"/>
    <x v="1"/>
    <x v="7"/>
    <x v="0"/>
    <x v="5"/>
    <x v="1"/>
  </r>
  <r>
    <s v="ID1163"/>
    <d v="2012-05-28T22:13:24"/>
    <n v="8600"/>
    <n v="8600"/>
    <x v="0"/>
    <x v="580"/>
    <s v="Catlog associates"/>
    <x v="5"/>
    <s v="India"/>
    <x v="7"/>
    <x v="3"/>
    <x v="3"/>
    <x v="19"/>
    <x v="4"/>
    <x v="5"/>
    <x v="1"/>
  </r>
  <r>
    <s v="ID0225"/>
    <d v="2012-05-26T00:58:03"/>
    <n v="480000"/>
    <n v="480000"/>
    <x v="5"/>
    <x v="581"/>
    <s v="Cash Officer"/>
    <x v="0"/>
    <s v="India"/>
    <x v="7"/>
    <x v="3"/>
    <x v="3"/>
    <x v="0"/>
    <x v="0"/>
    <x v="5"/>
    <x v="1"/>
  </r>
  <r>
    <s v="ID0372"/>
    <d v="2012-05-26T01:50:59"/>
    <s v="480000 Rs."/>
    <n v="480000"/>
    <x v="5"/>
    <x v="581"/>
    <s v="System Manager"/>
    <x v="0"/>
    <s v="India"/>
    <x v="7"/>
    <x v="3"/>
    <x v="0"/>
    <x v="0"/>
    <x v="0"/>
    <x v="5"/>
    <x v="1"/>
  </r>
  <r>
    <s v="ID0651"/>
    <d v="2012-05-26T12:17:01"/>
    <n v="480000"/>
    <n v="480000"/>
    <x v="5"/>
    <x v="581"/>
    <s v="BI Consultant"/>
    <x v="3"/>
    <s v="India"/>
    <x v="7"/>
    <x v="3"/>
    <x v="0"/>
    <x v="18"/>
    <x v="4"/>
    <x v="5"/>
    <x v="1"/>
  </r>
  <r>
    <s v="ID0666"/>
    <d v="2012-05-26T12:36:53"/>
    <s v="Rs 480000"/>
    <n v="480000"/>
    <x v="5"/>
    <x v="581"/>
    <s v="PMO"/>
    <x v="0"/>
    <s v="India"/>
    <x v="7"/>
    <x v="3"/>
    <x v="2"/>
    <x v="9"/>
    <x v="0"/>
    <x v="5"/>
    <x v="1"/>
  </r>
  <r>
    <s v="ID0709"/>
    <d v="2012-05-26T14:10:51"/>
    <s v="4,80,000 Ruppes"/>
    <n v="480000"/>
    <x v="5"/>
    <x v="581"/>
    <s v="Business Analyst"/>
    <x v="5"/>
    <s v="India"/>
    <x v="7"/>
    <x v="3"/>
    <x v="3"/>
    <x v="25"/>
    <x v="4"/>
    <x v="5"/>
    <x v="1"/>
  </r>
  <r>
    <s v="ID0730"/>
    <d v="2012-05-26T15:06:00"/>
    <n v="4.8"/>
    <n v="480000"/>
    <x v="5"/>
    <x v="581"/>
    <s v="Asst Mngr"/>
    <x v="5"/>
    <s v="India"/>
    <x v="7"/>
    <x v="3"/>
    <x v="2"/>
    <x v="36"/>
    <x v="4"/>
    <x v="5"/>
    <x v="1"/>
  </r>
  <r>
    <s v="ID0779"/>
    <d v="2012-05-26T18:41:31"/>
    <s v="Rs 40000"/>
    <n v="480000"/>
    <x v="5"/>
    <x v="581"/>
    <s v="Banker"/>
    <x v="0"/>
    <s v="India"/>
    <x v="7"/>
    <x v="3"/>
    <x v="3"/>
    <x v="26"/>
    <x v="2"/>
    <x v="5"/>
    <x v="1"/>
  </r>
  <r>
    <s v="ID0946"/>
    <d v="2012-05-28T00:28:56"/>
    <s v="Rs 40000"/>
    <n v="480000"/>
    <x v="5"/>
    <x v="581"/>
    <s v="Manager"/>
    <x v="0"/>
    <s v="India"/>
    <x v="7"/>
    <x v="3"/>
    <x v="2"/>
    <x v="19"/>
    <x v="4"/>
    <x v="5"/>
    <x v="1"/>
  </r>
  <r>
    <s v="ID1202"/>
    <d v="2012-05-28T23:52:42"/>
    <n v="480000"/>
    <n v="480000"/>
    <x v="5"/>
    <x v="581"/>
    <s v="Documentation Consultant"/>
    <x v="4"/>
    <s v="India"/>
    <x v="7"/>
    <x v="3"/>
    <x v="1"/>
    <x v="5"/>
    <x v="2"/>
    <x v="5"/>
    <x v="1"/>
  </r>
  <r>
    <s v="ID1450"/>
    <d v="2012-05-30T12:25:23"/>
    <n v="480000"/>
    <n v="480000"/>
    <x v="5"/>
    <x v="581"/>
    <s v="Performance Analyst"/>
    <x v="5"/>
    <s v="India"/>
    <x v="7"/>
    <x v="3"/>
    <x v="3"/>
    <x v="17"/>
    <x v="0"/>
    <x v="5"/>
    <x v="1"/>
  </r>
  <r>
    <s v="ID1790"/>
    <d v="2012-06-11T17:01:58"/>
    <s v="Rs 480000"/>
    <n v="480000"/>
    <x v="5"/>
    <x v="581"/>
    <s v="Development Analyst"/>
    <x v="5"/>
    <s v="India"/>
    <x v="7"/>
    <x v="3"/>
    <x v="3"/>
    <x v="24"/>
    <x v="4"/>
    <x v="5"/>
    <x v="1"/>
  </r>
  <r>
    <s v="ID0436"/>
    <d v="2012-05-26T02:35:10"/>
    <n v="8500"/>
    <n v="8500"/>
    <x v="0"/>
    <x v="582"/>
    <s v="Assesor"/>
    <x v="5"/>
    <s v="Colombia"/>
    <x v="63"/>
    <x v="0"/>
    <x v="0"/>
    <x v="0"/>
    <x v="0"/>
    <x v="5"/>
    <x v="1"/>
  </r>
  <r>
    <s v="ID0423"/>
    <d v="2012-05-26T02:20:15"/>
    <s v="8500 USD"/>
    <n v="8500"/>
    <x v="0"/>
    <x v="582"/>
    <s v="Accounting Coordinator"/>
    <x v="8"/>
    <s v="Romania"/>
    <x v="59"/>
    <x v="1"/>
    <x v="2"/>
    <x v="0"/>
    <x v="0"/>
    <x v="5"/>
    <x v="1"/>
  </r>
  <r>
    <s v="ID1044"/>
    <d v="2012-05-28T13:41:33"/>
    <n v="476000"/>
    <n v="476000"/>
    <x v="5"/>
    <x v="583"/>
    <s v="Report Specialist"/>
    <x v="3"/>
    <s v="India"/>
    <x v="7"/>
    <x v="3"/>
    <x v="3"/>
    <x v="9"/>
    <x v="0"/>
    <x v="5"/>
    <x v="1"/>
  </r>
  <r>
    <s v="ID1859"/>
    <d v="2012-06-15T15:07:11"/>
    <n v="700"/>
    <n v="8400"/>
    <x v="0"/>
    <x v="584"/>
    <s v="Analyst"/>
    <x v="5"/>
    <s v="Baltic"/>
    <x v="92"/>
    <x v="1"/>
    <x v="1"/>
    <x v="44"/>
    <x v="4"/>
    <x v="5"/>
    <x v="1"/>
  </r>
  <r>
    <s v="ID0509"/>
    <d v="2012-05-26T04:14:27"/>
    <n v="8400"/>
    <n v="8400"/>
    <x v="0"/>
    <x v="584"/>
    <s v="Manager"/>
    <x v="0"/>
    <s v="India"/>
    <x v="7"/>
    <x v="3"/>
    <x v="3"/>
    <x v="0"/>
    <x v="0"/>
    <x v="5"/>
    <x v="1"/>
  </r>
  <r>
    <s v="ID0622"/>
    <d v="2012-05-26T11:01:56"/>
    <n v="700"/>
    <n v="8400"/>
    <x v="0"/>
    <x v="584"/>
    <s v="SYSTEM MANAGER"/>
    <x v="0"/>
    <s v="India"/>
    <x v="7"/>
    <x v="3"/>
    <x v="1"/>
    <x v="34"/>
    <x v="1"/>
    <x v="5"/>
    <x v="1"/>
  </r>
  <r>
    <s v="ID1917"/>
    <d v="2012-06-20T01:43:12"/>
    <n v="700"/>
    <n v="8400"/>
    <x v="0"/>
    <x v="584"/>
    <s v="Sr. Executive MIS"/>
    <x v="3"/>
    <s v="India"/>
    <x v="7"/>
    <x v="3"/>
    <x v="1"/>
    <x v="7"/>
    <x v="0"/>
    <x v="5"/>
    <x v="1"/>
  </r>
  <r>
    <s v="ID1718"/>
    <d v="2012-06-06T18:52:03"/>
    <n v="700"/>
    <n v="8400"/>
    <x v="0"/>
    <x v="584"/>
    <s v="gov employee"/>
    <x v="5"/>
    <s v="indonesia"/>
    <x v="27"/>
    <x v="3"/>
    <x v="3"/>
    <x v="14"/>
    <x v="2"/>
    <x v="5"/>
    <x v="1"/>
  </r>
  <r>
    <s v="ID0258"/>
    <d v="2012-05-26T01:06:38"/>
    <s v="Rs 470000"/>
    <n v="470000"/>
    <x v="5"/>
    <x v="585"/>
    <s v="Web Statistics Analyst"/>
    <x v="5"/>
    <s v="India"/>
    <x v="7"/>
    <x v="3"/>
    <x v="1"/>
    <x v="0"/>
    <x v="0"/>
    <x v="5"/>
    <x v="1"/>
  </r>
  <r>
    <s v="ID0679"/>
    <d v="2012-05-26T13:02:50"/>
    <n v="470000"/>
    <n v="470000"/>
    <x v="5"/>
    <x v="585"/>
    <s v="Consultant"/>
    <x v="4"/>
    <s v="India"/>
    <x v="7"/>
    <x v="3"/>
    <x v="1"/>
    <x v="25"/>
    <x v="4"/>
    <x v="5"/>
    <x v="1"/>
  </r>
  <r>
    <s v="ID0294"/>
    <d v="2012-05-26T01:19:09"/>
    <s v="4.5 lakh INR"/>
    <n v="450000"/>
    <x v="5"/>
    <x v="586"/>
    <s v="Business Analyst"/>
    <x v="5"/>
    <s v="India"/>
    <x v="7"/>
    <x v="3"/>
    <x v="3"/>
    <x v="0"/>
    <x v="0"/>
    <x v="5"/>
    <x v="1"/>
  </r>
  <r>
    <s v="ID0544"/>
    <d v="2012-05-26T05:29:55"/>
    <n v="450000"/>
    <n v="450000"/>
    <x v="5"/>
    <x v="586"/>
    <s v="deputy manager"/>
    <x v="0"/>
    <s v="India"/>
    <x v="7"/>
    <x v="3"/>
    <x v="1"/>
    <x v="0"/>
    <x v="0"/>
    <x v="5"/>
    <x v="1"/>
  </r>
  <r>
    <s v="ID0710"/>
    <d v="2012-05-26T14:11:52"/>
    <s v="Re. 4.5 Lacs Per Annum"/>
    <n v="450000"/>
    <x v="5"/>
    <x v="586"/>
    <s v="Data Analyst"/>
    <x v="5"/>
    <s v="India"/>
    <x v="7"/>
    <x v="3"/>
    <x v="1"/>
    <x v="9"/>
    <x v="0"/>
    <x v="5"/>
    <x v="1"/>
  </r>
  <r>
    <s v="ID0792"/>
    <d v="2012-05-26T20:20:34"/>
    <s v="Rs 450000"/>
    <n v="450000"/>
    <x v="5"/>
    <x v="586"/>
    <s v="Material Planner"/>
    <x v="0"/>
    <s v="India"/>
    <x v="7"/>
    <x v="3"/>
    <x v="1"/>
    <x v="31"/>
    <x v="4"/>
    <x v="5"/>
    <x v="1"/>
  </r>
  <r>
    <s v="ID0807"/>
    <d v="2012-05-26T21:40:49"/>
    <s v="Rs. 450000"/>
    <n v="450000"/>
    <x v="5"/>
    <x v="586"/>
    <s v="Sr. Executive"/>
    <x v="0"/>
    <s v="India"/>
    <x v="7"/>
    <x v="3"/>
    <x v="3"/>
    <x v="7"/>
    <x v="0"/>
    <x v="5"/>
    <x v="1"/>
  </r>
  <r>
    <s v="ID1023"/>
    <d v="2012-05-28T12:20:48"/>
    <s v="INR 4.5 Lac"/>
    <n v="450000"/>
    <x v="5"/>
    <x v="586"/>
    <s v="Asst. Manager"/>
    <x v="0"/>
    <s v="India"/>
    <x v="7"/>
    <x v="3"/>
    <x v="1"/>
    <x v="5"/>
    <x v="2"/>
    <x v="5"/>
    <x v="1"/>
  </r>
  <r>
    <s v="ID1179"/>
    <d v="2012-05-28T22:49:15"/>
    <s v="4.5 laks"/>
    <n v="450000"/>
    <x v="5"/>
    <x v="586"/>
    <s v="Production Manager"/>
    <x v="0"/>
    <s v="India"/>
    <x v="7"/>
    <x v="3"/>
    <x v="3"/>
    <x v="30"/>
    <x v="1"/>
    <x v="5"/>
    <x v="1"/>
  </r>
  <r>
    <s v="ID1223"/>
    <d v="2012-05-29T01:19:26"/>
    <s v="INR 450000"/>
    <n v="450000"/>
    <x v="5"/>
    <x v="586"/>
    <s v="ASSISTANT MANAGER"/>
    <x v="0"/>
    <s v="India"/>
    <x v="7"/>
    <x v="3"/>
    <x v="1"/>
    <x v="19"/>
    <x v="4"/>
    <x v="5"/>
    <x v="1"/>
  </r>
  <r>
    <s v="ID1363"/>
    <d v="2012-05-29T19:11:31"/>
    <s v="Rs. 4.5 lakhs "/>
    <n v="450000"/>
    <x v="5"/>
    <x v="586"/>
    <s v="Mechanical Design engineer"/>
    <x v="6"/>
    <s v="India"/>
    <x v="7"/>
    <x v="3"/>
    <x v="0"/>
    <x v="17"/>
    <x v="0"/>
    <x v="5"/>
    <x v="1"/>
  </r>
  <r>
    <s v="ID1686"/>
    <d v="2012-06-05T17:59:39"/>
    <s v="INR 450000"/>
    <n v="450000"/>
    <x v="5"/>
    <x v="586"/>
    <s v="Sr Executive - MIS"/>
    <x v="3"/>
    <s v="India"/>
    <x v="7"/>
    <x v="3"/>
    <x v="1"/>
    <x v="25"/>
    <x v="4"/>
    <x v="5"/>
    <x v="1"/>
  </r>
  <r>
    <s v="ID1820"/>
    <d v="2012-06-13T00:20:14"/>
    <s v="4.5 Laks"/>
    <n v="450000"/>
    <x v="5"/>
    <x v="586"/>
    <s v="MIS Executive"/>
    <x v="3"/>
    <s v="India"/>
    <x v="7"/>
    <x v="3"/>
    <x v="3"/>
    <x v="25"/>
    <x v="4"/>
    <x v="5"/>
    <x v="1"/>
  </r>
  <r>
    <s v="ID0757"/>
    <d v="2012-05-26T16:50:46"/>
    <n v="8000"/>
    <n v="8000"/>
    <x v="0"/>
    <x v="587"/>
    <s v="Business Analyst"/>
    <x v="5"/>
    <s v="India"/>
    <x v="7"/>
    <x v="3"/>
    <x v="2"/>
    <x v="7"/>
    <x v="0"/>
    <x v="5"/>
    <x v="1"/>
  </r>
  <r>
    <s v="ID0959"/>
    <d v="2012-05-28T04:05:14"/>
    <n v="8000"/>
    <n v="8000"/>
    <x v="0"/>
    <x v="587"/>
    <s v="IT Analyst"/>
    <x v="5"/>
    <s v="India"/>
    <x v="7"/>
    <x v="3"/>
    <x v="0"/>
    <x v="12"/>
    <x v="0"/>
    <x v="5"/>
    <x v="1"/>
  </r>
  <r>
    <s v="ID1294"/>
    <d v="2012-05-29T13:06:30"/>
    <n v="8000"/>
    <n v="8000"/>
    <x v="0"/>
    <x v="587"/>
    <s v="Data Analyst"/>
    <x v="5"/>
    <s v="India"/>
    <x v="7"/>
    <x v="3"/>
    <x v="1"/>
    <x v="25"/>
    <x v="4"/>
    <x v="5"/>
    <x v="1"/>
  </r>
  <r>
    <s v="ID1539"/>
    <d v="2012-05-31T16:00:16"/>
    <n v="8000"/>
    <n v="8000"/>
    <x v="0"/>
    <x v="587"/>
    <s v="Owner"/>
    <x v="2"/>
    <s v="India"/>
    <x v="7"/>
    <x v="3"/>
    <x v="3"/>
    <x v="10"/>
    <x v="3"/>
    <x v="5"/>
    <x v="1"/>
  </r>
  <r>
    <s v="ID0648"/>
    <d v="2012-05-26T11:58:23"/>
    <n v="8000"/>
    <n v="8000"/>
    <x v="0"/>
    <x v="587"/>
    <s v="Quality officer"/>
    <x v="0"/>
    <s v="bangkok"/>
    <x v="13"/>
    <x v="3"/>
    <x v="1"/>
    <x v="24"/>
    <x v="4"/>
    <x v="5"/>
    <x v="1"/>
  </r>
  <r>
    <s v="ID1094"/>
    <d v="2012-05-28T16:03:18"/>
    <n v="7960"/>
    <n v="7960"/>
    <x v="0"/>
    <x v="588"/>
    <s v="Team Leader"/>
    <x v="0"/>
    <s v="India"/>
    <x v="7"/>
    <x v="3"/>
    <x v="3"/>
    <x v="17"/>
    <x v="0"/>
    <x v="5"/>
    <x v="1"/>
  </r>
  <r>
    <s v="ID1075"/>
    <d v="2012-05-28T15:16:20"/>
    <s v="Rs. 438000"/>
    <n v="438000"/>
    <x v="5"/>
    <x v="589"/>
    <s v="Assistant Professor"/>
    <x v="5"/>
    <s v="India"/>
    <x v="7"/>
    <x v="3"/>
    <x v="0"/>
    <x v="2"/>
    <x v="2"/>
    <x v="5"/>
    <x v="1"/>
  </r>
  <r>
    <s v="ID0652"/>
    <d v="2012-05-26T12:19:47"/>
    <s v="Rs. 4.32 Lakhs"/>
    <n v="432000"/>
    <x v="5"/>
    <x v="590"/>
    <s v="Assistant Manager - IT"/>
    <x v="0"/>
    <s v="India"/>
    <x v="7"/>
    <x v="3"/>
    <x v="2"/>
    <x v="12"/>
    <x v="0"/>
    <x v="5"/>
    <x v="1"/>
  </r>
  <r>
    <s v="ID0271"/>
    <d v="2012-05-26T01:09:34"/>
    <n v="7600"/>
    <n v="7600"/>
    <x v="0"/>
    <x v="591"/>
    <s v="DP specialist"/>
    <x v="1"/>
    <s v="Ukraine"/>
    <x v="81"/>
    <x v="1"/>
    <x v="0"/>
    <x v="0"/>
    <x v="0"/>
    <x v="5"/>
    <x v="1"/>
  </r>
  <r>
    <s v="ID1837"/>
    <d v="2012-06-13T20:39:18"/>
    <n v="425000"/>
    <n v="425000"/>
    <x v="5"/>
    <x v="592"/>
    <s v="accountant"/>
    <x v="8"/>
    <s v="India"/>
    <x v="7"/>
    <x v="3"/>
    <x v="2"/>
    <x v="7"/>
    <x v="0"/>
    <x v="5"/>
    <x v="1"/>
  </r>
  <r>
    <s v="ID0056"/>
    <d v="2012-05-25T06:26:44"/>
    <n v="7500"/>
    <n v="7500"/>
    <x v="0"/>
    <x v="593"/>
    <s v="Analyst"/>
    <x v="5"/>
    <s v="India"/>
    <x v="7"/>
    <x v="3"/>
    <x v="3"/>
    <x v="0"/>
    <x v="0"/>
    <x v="5"/>
    <x v="1"/>
  </r>
  <r>
    <s v="ID0455"/>
    <d v="2012-05-26T03:01:31"/>
    <s v="7500 USD"/>
    <n v="7500"/>
    <x v="0"/>
    <x v="593"/>
    <s v="HR reporting analyst"/>
    <x v="5"/>
    <s v="Romania"/>
    <x v="59"/>
    <x v="1"/>
    <x v="1"/>
    <x v="0"/>
    <x v="0"/>
    <x v="5"/>
    <x v="1"/>
  </r>
  <r>
    <s v="ID1734"/>
    <d v="2012-06-07T16:45:01"/>
    <n v="421000"/>
    <n v="421000"/>
    <x v="5"/>
    <x v="594"/>
    <s v="PMO Analyst"/>
    <x v="5"/>
    <s v="India"/>
    <x v="7"/>
    <x v="3"/>
    <x v="3"/>
    <x v="25"/>
    <x v="4"/>
    <x v="5"/>
    <x v="1"/>
  </r>
  <r>
    <s v="ID0160"/>
    <d v="2012-05-26T00:45:53"/>
    <n v="420000"/>
    <n v="420000"/>
    <x v="5"/>
    <x v="595"/>
    <s v="managerial"/>
    <x v="0"/>
    <s v="India"/>
    <x v="7"/>
    <x v="3"/>
    <x v="0"/>
    <x v="0"/>
    <x v="0"/>
    <x v="5"/>
    <x v="1"/>
  </r>
  <r>
    <s v="ID0613"/>
    <d v="2012-05-26T10:22:45"/>
    <s v="INR 420000"/>
    <n v="420000"/>
    <x v="5"/>
    <x v="595"/>
    <s v="Assistant EDP"/>
    <x v="5"/>
    <s v="India"/>
    <x v="7"/>
    <x v="3"/>
    <x v="3"/>
    <x v="18"/>
    <x v="4"/>
    <x v="5"/>
    <x v="1"/>
  </r>
  <r>
    <s v="ID1035"/>
    <d v="2012-05-28T13:02:56"/>
    <s v="Rs 4,20,000 "/>
    <n v="420000"/>
    <x v="5"/>
    <x v="595"/>
    <s v="Analyst"/>
    <x v="5"/>
    <s v="India"/>
    <x v="7"/>
    <x v="3"/>
    <x v="2"/>
    <x v="2"/>
    <x v="2"/>
    <x v="5"/>
    <x v="1"/>
  </r>
  <r>
    <s v="ID1909"/>
    <d v="2012-06-19T21:01:21"/>
    <n v="420000"/>
    <n v="420000"/>
    <x v="5"/>
    <x v="595"/>
    <s v="Analyst"/>
    <x v="5"/>
    <s v="India"/>
    <x v="7"/>
    <x v="3"/>
    <x v="3"/>
    <x v="19"/>
    <x v="4"/>
    <x v="5"/>
    <x v="1"/>
  </r>
  <r>
    <s v="ID0739"/>
    <d v="2012-05-26T15:51:11"/>
    <n v="410000"/>
    <n v="410000"/>
    <x v="5"/>
    <x v="596"/>
    <s v="MIS Analyst"/>
    <x v="5"/>
    <s v="India"/>
    <x v="7"/>
    <x v="3"/>
    <x v="1"/>
    <x v="12"/>
    <x v="0"/>
    <x v="5"/>
    <x v="1"/>
  </r>
  <r>
    <s v="ID1061"/>
    <d v="2012-05-28T14:34:34"/>
    <n v="408000"/>
    <n v="408000"/>
    <x v="5"/>
    <x v="597"/>
    <s v="Sr Exec - Finance"/>
    <x v="8"/>
    <s v="India"/>
    <x v="7"/>
    <x v="3"/>
    <x v="1"/>
    <x v="12"/>
    <x v="0"/>
    <x v="5"/>
    <x v="1"/>
  </r>
  <r>
    <s v="ID1020"/>
    <d v="2012-05-28T12:10:09"/>
    <n v="7265"/>
    <n v="7265"/>
    <x v="0"/>
    <x v="598"/>
    <s v="Softwar Engineer"/>
    <x v="6"/>
    <s v="India"/>
    <x v="7"/>
    <x v="3"/>
    <x v="3"/>
    <x v="7"/>
    <x v="0"/>
    <x v="5"/>
    <x v="1"/>
  </r>
  <r>
    <s v="ID1260"/>
    <d v="2012-05-29T07:57:04"/>
    <n v="800000"/>
    <n v="9600000"/>
    <x v="32"/>
    <x v="599"/>
    <s v="Analyst"/>
    <x v="5"/>
    <s v="Mongolia"/>
    <x v="93"/>
    <x v="3"/>
    <x v="1"/>
    <x v="19"/>
    <x v="4"/>
    <x v="5"/>
    <x v="1"/>
  </r>
  <r>
    <s v="ID1494"/>
    <d v="2012-05-30T20:53:12"/>
    <s v="7200 USD per year aprox"/>
    <n v="7200"/>
    <x v="0"/>
    <x v="600"/>
    <s v="control process auxiliary"/>
    <x v="7"/>
    <s v="Colombia"/>
    <x v="63"/>
    <x v="0"/>
    <x v="3"/>
    <x v="9"/>
    <x v="0"/>
    <x v="5"/>
    <x v="1"/>
  </r>
  <r>
    <s v="ID1080"/>
    <d v="2012-05-28T15:33:23"/>
    <n v="600"/>
    <n v="7200"/>
    <x v="0"/>
    <x v="600"/>
    <s v="Data Entry Operator"/>
    <x v="5"/>
    <s v="India"/>
    <x v="7"/>
    <x v="3"/>
    <x v="1"/>
    <x v="2"/>
    <x v="2"/>
    <x v="5"/>
    <x v="1"/>
  </r>
  <r>
    <s v="ID1193"/>
    <d v="2012-05-28T23:17:12"/>
    <s v="US$ 7,200"/>
    <n v="7200"/>
    <x v="0"/>
    <x v="600"/>
    <s v="Supervisor MIS"/>
    <x v="3"/>
    <s v="India"/>
    <x v="7"/>
    <x v="3"/>
    <x v="3"/>
    <x v="17"/>
    <x v="0"/>
    <x v="5"/>
    <x v="1"/>
  </r>
  <r>
    <s v="ID0040"/>
    <d v="2012-05-25T05:13:50"/>
    <s v="Rs. 400000"/>
    <n v="400000"/>
    <x v="5"/>
    <x v="601"/>
    <s v="Coordination"/>
    <x v="0"/>
    <s v="India"/>
    <x v="7"/>
    <x v="3"/>
    <x v="3"/>
    <x v="0"/>
    <x v="0"/>
    <x v="5"/>
    <x v="1"/>
  </r>
  <r>
    <s v="ID0336"/>
    <d v="2012-05-26T01:33:37"/>
    <s v="400000 INR"/>
    <n v="400000"/>
    <x v="5"/>
    <x v="601"/>
    <s v="Test Analyst"/>
    <x v="5"/>
    <s v="India"/>
    <x v="7"/>
    <x v="3"/>
    <x v="3"/>
    <x v="0"/>
    <x v="0"/>
    <x v="5"/>
    <x v="1"/>
  </r>
  <r>
    <s v="ID0407"/>
    <d v="2012-05-26T02:09:57"/>
    <n v="400000"/>
    <n v="400000"/>
    <x v="5"/>
    <x v="601"/>
    <s v="Analyst"/>
    <x v="5"/>
    <s v="India"/>
    <x v="7"/>
    <x v="3"/>
    <x v="3"/>
    <x v="0"/>
    <x v="0"/>
    <x v="5"/>
    <x v="1"/>
  </r>
  <r>
    <s v="ID0598"/>
    <d v="2012-05-26T08:51:04"/>
    <s v="4,00,000"/>
    <n v="400000"/>
    <x v="5"/>
    <x v="601"/>
    <s v="BPO"/>
    <x v="0"/>
    <s v="India"/>
    <x v="7"/>
    <x v="3"/>
    <x v="0"/>
    <x v="18"/>
    <x v="4"/>
    <x v="5"/>
    <x v="1"/>
  </r>
  <r>
    <s v="ID0645"/>
    <d v="2012-05-26T11:50:03"/>
    <s v="Rs 4,00,000"/>
    <n v="400000"/>
    <x v="5"/>
    <x v="601"/>
    <s v="Sr Processor"/>
    <x v="0"/>
    <s v="India"/>
    <x v="7"/>
    <x v="3"/>
    <x v="0"/>
    <x v="12"/>
    <x v="0"/>
    <x v="5"/>
    <x v="1"/>
  </r>
  <r>
    <s v="ID0711"/>
    <d v="2012-05-26T14:14:35"/>
    <n v="400000"/>
    <n v="400000"/>
    <x v="5"/>
    <x v="601"/>
    <s v="Consultant"/>
    <x v="4"/>
    <s v="India"/>
    <x v="7"/>
    <x v="3"/>
    <x v="3"/>
    <x v="0"/>
    <x v="0"/>
    <x v="5"/>
    <x v="1"/>
  </r>
  <r>
    <s v="ID0724"/>
    <d v="2012-05-26T14:58:24"/>
    <s v="Rs.4lk "/>
    <n v="400000"/>
    <x v="5"/>
    <x v="601"/>
    <s v="sr. mis executive"/>
    <x v="3"/>
    <s v="India"/>
    <x v="7"/>
    <x v="3"/>
    <x v="1"/>
    <x v="25"/>
    <x v="4"/>
    <x v="5"/>
    <x v="1"/>
  </r>
  <r>
    <s v="ID0788"/>
    <d v="2012-05-26T19:43:36"/>
    <s v="INR 400000"/>
    <n v="400000"/>
    <x v="5"/>
    <x v="601"/>
    <s v="Asst.Manager"/>
    <x v="0"/>
    <s v="India"/>
    <x v="7"/>
    <x v="3"/>
    <x v="3"/>
    <x v="17"/>
    <x v="0"/>
    <x v="5"/>
    <x v="1"/>
  </r>
  <r>
    <s v="ID0889"/>
    <d v="2012-05-27T13:41:04"/>
    <s v="400000 Rs"/>
    <n v="400000"/>
    <x v="5"/>
    <x v="601"/>
    <s v="engineer"/>
    <x v="6"/>
    <s v="India"/>
    <x v="7"/>
    <x v="3"/>
    <x v="2"/>
    <x v="7"/>
    <x v="0"/>
    <x v="5"/>
    <x v="1"/>
  </r>
  <r>
    <s v="ID0894"/>
    <d v="2012-05-27T14:04:31"/>
    <s v="Rs. 400000"/>
    <n v="400000"/>
    <x v="5"/>
    <x v="601"/>
    <s v="Accountancy"/>
    <x v="8"/>
    <s v="India"/>
    <x v="7"/>
    <x v="3"/>
    <x v="2"/>
    <x v="9"/>
    <x v="0"/>
    <x v="5"/>
    <x v="1"/>
  </r>
  <r>
    <s v="ID1031"/>
    <d v="2012-05-28T12:57:13"/>
    <s v="Rs. 4,00,000/-"/>
    <n v="400000"/>
    <x v="5"/>
    <x v="601"/>
    <s v="Sr. Executive"/>
    <x v="0"/>
    <s v="India"/>
    <x v="7"/>
    <x v="3"/>
    <x v="2"/>
    <x v="12"/>
    <x v="0"/>
    <x v="5"/>
    <x v="1"/>
  </r>
  <r>
    <s v="ID1131"/>
    <d v="2012-05-28T18:02:44"/>
    <s v="4,00,000"/>
    <n v="400000"/>
    <x v="5"/>
    <x v="601"/>
    <s v="Sr. Team Lead - MIS"/>
    <x v="3"/>
    <s v="India"/>
    <x v="7"/>
    <x v="3"/>
    <x v="3"/>
    <x v="29"/>
    <x v="0"/>
    <x v="5"/>
    <x v="1"/>
  </r>
  <r>
    <s v="ID1139"/>
    <d v="2012-05-28T18:40:08"/>
    <n v="400000"/>
    <n v="400000"/>
    <x v="5"/>
    <x v="601"/>
    <s v="software engineer"/>
    <x v="6"/>
    <s v="India"/>
    <x v="7"/>
    <x v="3"/>
    <x v="0"/>
    <x v="19"/>
    <x v="4"/>
    <x v="5"/>
    <x v="1"/>
  </r>
  <r>
    <s v="ID1234"/>
    <d v="2012-05-29T02:22:13"/>
    <n v="400000"/>
    <n v="400000"/>
    <x v="5"/>
    <x v="601"/>
    <s v="Pmo"/>
    <x v="0"/>
    <s v="India"/>
    <x v="7"/>
    <x v="3"/>
    <x v="3"/>
    <x v="24"/>
    <x v="4"/>
    <x v="5"/>
    <x v="1"/>
  </r>
  <r>
    <s v="ID1290"/>
    <d v="2012-05-29T12:20:32"/>
    <s v="400000INR"/>
    <n v="400000"/>
    <x v="5"/>
    <x v="601"/>
    <s v="PMO"/>
    <x v="0"/>
    <s v="India"/>
    <x v="7"/>
    <x v="3"/>
    <x v="1"/>
    <x v="18"/>
    <x v="4"/>
    <x v="5"/>
    <x v="1"/>
  </r>
  <r>
    <s v="ID1463"/>
    <d v="2012-05-30T14:09:10"/>
    <s v="4 Lakhs INR p.a"/>
    <n v="400000"/>
    <x v="5"/>
    <x v="601"/>
    <s v="Reporting Manager"/>
    <x v="0"/>
    <s v="India"/>
    <x v="7"/>
    <x v="3"/>
    <x v="3"/>
    <x v="7"/>
    <x v="0"/>
    <x v="5"/>
    <x v="1"/>
  </r>
  <r>
    <s v="ID1627"/>
    <d v="2012-06-02T20:50:40"/>
    <n v="400000"/>
    <n v="400000"/>
    <x v="5"/>
    <x v="601"/>
    <s v="application dev"/>
    <x v="5"/>
    <s v="India"/>
    <x v="7"/>
    <x v="3"/>
    <x v="0"/>
    <x v="27"/>
    <x v="4"/>
    <x v="5"/>
    <x v="1"/>
  </r>
  <r>
    <s v="ID1702"/>
    <d v="2012-06-06T01:04:35"/>
    <s v="4 lacs INR"/>
    <n v="400000"/>
    <x v="5"/>
    <x v="601"/>
    <s v="Analyst"/>
    <x v="5"/>
    <s v="India"/>
    <x v="7"/>
    <x v="3"/>
    <x v="3"/>
    <x v="25"/>
    <x v="4"/>
    <x v="5"/>
    <x v="1"/>
  </r>
  <r>
    <s v="ID1801"/>
    <d v="2012-06-12T01:58:00"/>
    <n v="400000"/>
    <n v="400000"/>
    <x v="5"/>
    <x v="601"/>
    <s v="business analyst"/>
    <x v="5"/>
    <s v="India"/>
    <x v="7"/>
    <x v="3"/>
    <x v="2"/>
    <x v="18"/>
    <x v="4"/>
    <x v="5"/>
    <x v="1"/>
  </r>
  <r>
    <s v="ID1883"/>
    <d v="2012-06-17T01:34:46"/>
    <s v="4,00,000"/>
    <n v="400000"/>
    <x v="5"/>
    <x v="601"/>
    <s v="technical analyst"/>
    <x v="5"/>
    <s v="India"/>
    <x v="7"/>
    <x v="3"/>
    <x v="0"/>
    <x v="19"/>
    <x v="4"/>
    <x v="5"/>
    <x v="1"/>
  </r>
  <r>
    <s v="ID0693"/>
    <d v="2012-05-26T13:24:14"/>
    <n v="7000"/>
    <n v="7000"/>
    <x v="0"/>
    <x v="602"/>
    <s v="Business Executive"/>
    <x v="0"/>
    <s v="India"/>
    <x v="7"/>
    <x v="3"/>
    <x v="3"/>
    <x v="32"/>
    <x v="1"/>
    <x v="5"/>
    <x v="1"/>
  </r>
  <r>
    <s v="ID1074"/>
    <d v="2012-05-28T15:12:38"/>
    <n v="7000"/>
    <n v="7000"/>
    <x v="0"/>
    <x v="602"/>
    <s v="MIS Executive"/>
    <x v="3"/>
    <s v="India"/>
    <x v="7"/>
    <x v="3"/>
    <x v="1"/>
    <x v="12"/>
    <x v="0"/>
    <x v="5"/>
    <x v="1"/>
  </r>
  <r>
    <s v="ID1625"/>
    <d v="2012-06-02T18:47:32"/>
    <n v="7000"/>
    <n v="7000"/>
    <x v="0"/>
    <x v="602"/>
    <s v="M.I.S"/>
    <x v="3"/>
    <s v="India"/>
    <x v="7"/>
    <x v="3"/>
    <x v="3"/>
    <x v="24"/>
    <x v="4"/>
    <x v="5"/>
    <x v="1"/>
  </r>
  <r>
    <s v="ID0728"/>
    <d v="2012-05-26T15:04:33"/>
    <s v="INR 390000 PA"/>
    <n v="390000"/>
    <x v="5"/>
    <x v="603"/>
    <s v="Business Analyst"/>
    <x v="5"/>
    <s v="India"/>
    <x v="7"/>
    <x v="3"/>
    <x v="3"/>
    <x v="24"/>
    <x v="4"/>
    <x v="5"/>
    <x v="1"/>
  </r>
  <r>
    <s v="ID0611"/>
    <d v="2012-05-26T10:01:28"/>
    <n v="380000"/>
    <n v="380000"/>
    <x v="5"/>
    <x v="604"/>
    <s v="Incharge"/>
    <x v="0"/>
    <s v="India"/>
    <x v="7"/>
    <x v="3"/>
    <x v="3"/>
    <x v="2"/>
    <x v="2"/>
    <x v="5"/>
    <x v="1"/>
  </r>
  <r>
    <s v="ID0694"/>
    <d v="2012-05-26T13:24:36"/>
    <n v="380000"/>
    <n v="380000"/>
    <x v="5"/>
    <x v="604"/>
    <s v="Team Lead Mis"/>
    <x v="3"/>
    <s v="India"/>
    <x v="7"/>
    <x v="3"/>
    <x v="2"/>
    <x v="7"/>
    <x v="0"/>
    <x v="5"/>
    <x v="1"/>
  </r>
  <r>
    <s v="ID1540"/>
    <d v="2012-05-31T16:10:28"/>
    <s v="Rs. 380000"/>
    <n v="380000"/>
    <x v="5"/>
    <x v="604"/>
    <s v="reporting analyst"/>
    <x v="5"/>
    <s v="India"/>
    <x v="7"/>
    <x v="3"/>
    <x v="2"/>
    <x v="7"/>
    <x v="0"/>
    <x v="5"/>
    <x v="1"/>
  </r>
  <r>
    <s v="ID1077"/>
    <d v="2012-05-28T15:27:59"/>
    <n v="560"/>
    <n v="6720"/>
    <x v="0"/>
    <x v="605"/>
    <s v="MIS Executive"/>
    <x v="3"/>
    <s v="India"/>
    <x v="7"/>
    <x v="3"/>
    <x v="3"/>
    <x v="7"/>
    <x v="0"/>
    <x v="5"/>
    <x v="1"/>
  </r>
  <r>
    <s v="ID1845"/>
    <d v="2012-06-14T18:27:04"/>
    <n v="560"/>
    <n v="6720"/>
    <x v="0"/>
    <x v="605"/>
    <s v="accoutant"/>
    <x v="8"/>
    <s v="India"/>
    <x v="7"/>
    <x v="3"/>
    <x v="3"/>
    <x v="12"/>
    <x v="0"/>
    <x v="5"/>
    <x v="1"/>
  </r>
  <r>
    <s v="ID0799"/>
    <d v="2012-05-26T21:05:35"/>
    <s v="Rs. 377000"/>
    <n v="377000"/>
    <x v="5"/>
    <x v="606"/>
    <s v="Team Developer"/>
    <x v="5"/>
    <s v="India"/>
    <x v="7"/>
    <x v="3"/>
    <x v="0"/>
    <x v="17"/>
    <x v="0"/>
    <x v="5"/>
    <x v="1"/>
  </r>
  <r>
    <s v="ID0720"/>
    <d v="2012-05-26T14:46:55"/>
    <n v="375000"/>
    <n v="375000"/>
    <x v="5"/>
    <x v="607"/>
    <s v="Team Lead"/>
    <x v="0"/>
    <s v="India"/>
    <x v="7"/>
    <x v="3"/>
    <x v="2"/>
    <x v="7"/>
    <x v="0"/>
    <x v="5"/>
    <x v="1"/>
  </r>
  <r>
    <s v="ID0434"/>
    <d v="2012-05-26T02:34:00"/>
    <s v="US $6,629.00"/>
    <n v="6629"/>
    <x v="0"/>
    <x v="608"/>
    <s v="Engineer"/>
    <x v="6"/>
    <s v="Dominican Republic"/>
    <x v="94"/>
    <x v="0"/>
    <x v="1"/>
    <x v="0"/>
    <x v="0"/>
    <x v="5"/>
    <x v="1"/>
  </r>
  <r>
    <s v="ID1347"/>
    <d v="2012-05-29T18:00:19"/>
    <n v="6600"/>
    <n v="6600"/>
    <x v="0"/>
    <x v="609"/>
    <s v="MIS HR,HRIS"/>
    <x v="3"/>
    <s v="India"/>
    <x v="7"/>
    <x v="3"/>
    <x v="2"/>
    <x v="52"/>
    <x v="0"/>
    <x v="5"/>
    <x v="1"/>
  </r>
  <r>
    <s v="ID0352"/>
    <d v="2012-05-26T01:41:32"/>
    <s v="3,70,000"/>
    <n v="370000"/>
    <x v="5"/>
    <x v="610"/>
    <s v="Senior Design Associate"/>
    <x v="5"/>
    <s v="India"/>
    <x v="7"/>
    <x v="3"/>
    <x v="1"/>
    <x v="0"/>
    <x v="0"/>
    <x v="5"/>
    <x v="1"/>
  </r>
  <r>
    <s v="ID0702"/>
    <d v="2012-05-26T13:46:52"/>
    <s v="370000 inr"/>
    <n v="370000"/>
    <x v="5"/>
    <x v="610"/>
    <s v="Operations Analyst"/>
    <x v="5"/>
    <s v="India"/>
    <x v="7"/>
    <x v="3"/>
    <x v="1"/>
    <x v="19"/>
    <x v="4"/>
    <x v="5"/>
    <x v="1"/>
  </r>
  <r>
    <s v="ID0703"/>
    <d v="2012-05-26T13:47:06"/>
    <s v="370000 inr"/>
    <n v="370000"/>
    <x v="5"/>
    <x v="610"/>
    <s v="Operations Analyst"/>
    <x v="5"/>
    <s v="India"/>
    <x v="7"/>
    <x v="3"/>
    <x v="1"/>
    <x v="19"/>
    <x v="4"/>
    <x v="5"/>
    <x v="1"/>
  </r>
  <r>
    <s v="ID1640"/>
    <d v="2012-06-03T10:10:43"/>
    <n v="6545"/>
    <n v="6545"/>
    <x v="0"/>
    <x v="611"/>
    <s v="Operations"/>
    <x v="0"/>
    <s v="India"/>
    <x v="7"/>
    <x v="3"/>
    <x v="1"/>
    <x v="29"/>
    <x v="0"/>
    <x v="5"/>
    <x v="1"/>
  </r>
  <r>
    <s v="ID1018"/>
    <d v="2012-05-28T12:00:14"/>
    <n v="3.65"/>
    <n v="365000"/>
    <x v="5"/>
    <x v="612"/>
    <s v="associate analyst"/>
    <x v="5"/>
    <s v="India"/>
    <x v="7"/>
    <x v="3"/>
    <x v="3"/>
    <x v="18"/>
    <x v="4"/>
    <x v="5"/>
    <x v="1"/>
  </r>
  <r>
    <s v="ID0032"/>
    <d v="2012-05-25T04:57:06"/>
    <s v="360000 INR"/>
    <n v="360000"/>
    <x v="5"/>
    <x v="613"/>
    <s v="Specialist"/>
    <x v="1"/>
    <s v="India"/>
    <x v="7"/>
    <x v="3"/>
    <x v="3"/>
    <x v="0"/>
    <x v="0"/>
    <x v="5"/>
    <x v="1"/>
  </r>
  <r>
    <s v="ID0340"/>
    <d v="2012-05-26T01:35:18"/>
    <s v="30000 Rs"/>
    <n v="360000"/>
    <x v="5"/>
    <x v="613"/>
    <s v="Business Analysit"/>
    <x v="5"/>
    <s v="India"/>
    <x v="7"/>
    <x v="3"/>
    <x v="2"/>
    <x v="0"/>
    <x v="0"/>
    <x v="5"/>
    <x v="1"/>
  </r>
  <r>
    <s v="ID0751"/>
    <d v="2012-05-26T16:26:35"/>
    <s v="INR 30000"/>
    <n v="360000"/>
    <x v="5"/>
    <x v="613"/>
    <s v="Project Lead"/>
    <x v="0"/>
    <s v="India"/>
    <x v="7"/>
    <x v="3"/>
    <x v="1"/>
    <x v="7"/>
    <x v="0"/>
    <x v="5"/>
    <x v="1"/>
  </r>
  <r>
    <s v="ID0828"/>
    <d v="2012-05-26T23:03:59"/>
    <s v="30000 Rs"/>
    <n v="360000"/>
    <x v="5"/>
    <x v="613"/>
    <s v="Application Developer"/>
    <x v="5"/>
    <s v="India"/>
    <x v="7"/>
    <x v="3"/>
    <x v="1"/>
    <x v="25"/>
    <x v="4"/>
    <x v="5"/>
    <x v="1"/>
  </r>
  <r>
    <s v="ID1281"/>
    <d v="2012-05-29T10:51:02"/>
    <s v="Rs.3.6 Lakhs pa"/>
    <n v="360000"/>
    <x v="5"/>
    <x v="613"/>
    <s v="Team Leader WFM"/>
    <x v="0"/>
    <s v="India"/>
    <x v="7"/>
    <x v="3"/>
    <x v="1"/>
    <x v="7"/>
    <x v="0"/>
    <x v="5"/>
    <x v="1"/>
  </r>
  <r>
    <s v="ID1314"/>
    <d v="2012-05-29T15:04:11"/>
    <s v="INR360000"/>
    <n v="360000"/>
    <x v="5"/>
    <x v="613"/>
    <s v="Sr. Executive -HR"/>
    <x v="5"/>
    <s v="India"/>
    <x v="7"/>
    <x v="3"/>
    <x v="1"/>
    <x v="7"/>
    <x v="0"/>
    <x v="5"/>
    <x v="1"/>
  </r>
  <r>
    <s v="ID1465"/>
    <d v="2012-05-30T14:21:57"/>
    <n v="360000"/>
    <n v="360000"/>
    <x v="5"/>
    <x v="613"/>
    <s v="analyst"/>
    <x v="5"/>
    <s v="India"/>
    <x v="7"/>
    <x v="3"/>
    <x v="2"/>
    <x v="7"/>
    <x v="0"/>
    <x v="5"/>
    <x v="1"/>
  </r>
  <r>
    <s v="ID1588"/>
    <d v="2012-06-01T10:57:59"/>
    <s v="30000 Rs"/>
    <n v="360000"/>
    <x v="5"/>
    <x v="613"/>
    <s v="team leader "/>
    <x v="0"/>
    <s v="India"/>
    <x v="7"/>
    <x v="3"/>
    <x v="2"/>
    <x v="9"/>
    <x v="0"/>
    <x v="5"/>
    <x v="1"/>
  </r>
  <r>
    <s v="ID1736"/>
    <d v="2012-06-07T17:09:18"/>
    <n v="360000"/>
    <n v="360000"/>
    <x v="5"/>
    <x v="613"/>
    <s v="Baan ERP Functional Consultant"/>
    <x v="4"/>
    <s v="India"/>
    <x v="7"/>
    <x v="3"/>
    <x v="0"/>
    <x v="19"/>
    <x v="4"/>
    <x v="5"/>
    <x v="1"/>
  </r>
  <r>
    <s v="ID1876"/>
    <d v="2012-06-16T14:10:51"/>
    <s v="INR 360000"/>
    <n v="360000"/>
    <x v="5"/>
    <x v="613"/>
    <s v="Analyst"/>
    <x v="5"/>
    <s v="India"/>
    <x v="7"/>
    <x v="3"/>
    <x v="1"/>
    <x v="19"/>
    <x v="4"/>
    <x v="5"/>
    <x v="1"/>
  </r>
  <r>
    <s v="ID0541"/>
    <d v="2012-05-26T05:27:37"/>
    <s v="PKR 50,000"/>
    <n v="600000"/>
    <x v="20"/>
    <x v="614"/>
    <s v="Trainer"/>
    <x v="4"/>
    <s v="Pakistan"/>
    <x v="49"/>
    <x v="3"/>
    <x v="3"/>
    <x v="0"/>
    <x v="0"/>
    <x v="5"/>
    <x v="1"/>
  </r>
  <r>
    <s v="ID0222"/>
    <d v="2012-05-26T00:57:35"/>
    <s v="INR 350k"/>
    <n v="350000"/>
    <x v="5"/>
    <x v="615"/>
    <s v="Jr. Executive Finance"/>
    <x v="8"/>
    <s v="India"/>
    <x v="7"/>
    <x v="3"/>
    <x v="3"/>
    <x v="0"/>
    <x v="0"/>
    <x v="5"/>
    <x v="1"/>
  </r>
  <r>
    <s v="ID1013"/>
    <d v="2012-05-28T11:33:07"/>
    <s v="350000 Rs"/>
    <n v="350000"/>
    <x v="5"/>
    <x v="615"/>
    <s v="Data Analyst"/>
    <x v="5"/>
    <s v="India"/>
    <x v="7"/>
    <x v="3"/>
    <x v="3"/>
    <x v="27"/>
    <x v="4"/>
    <x v="5"/>
    <x v="1"/>
  </r>
  <r>
    <s v="ID1184"/>
    <d v="2012-05-28T22:54:24"/>
    <s v="Rs. 350000"/>
    <n v="350000"/>
    <x v="5"/>
    <x v="615"/>
    <s v="officer accounts"/>
    <x v="8"/>
    <s v="India"/>
    <x v="7"/>
    <x v="3"/>
    <x v="2"/>
    <x v="31"/>
    <x v="4"/>
    <x v="5"/>
    <x v="1"/>
  </r>
  <r>
    <s v="ID1301"/>
    <d v="2012-05-29T13:40:09"/>
    <s v="3.5 lakhs p.a"/>
    <n v="350000"/>
    <x v="5"/>
    <x v="615"/>
    <s v="I dont know"/>
    <x v="5"/>
    <s v="India"/>
    <x v="7"/>
    <x v="3"/>
    <x v="3"/>
    <x v="31"/>
    <x v="4"/>
    <x v="5"/>
    <x v="1"/>
  </r>
  <r>
    <s v="ID1879"/>
    <d v="2012-06-16T17:49:27"/>
    <s v="3.5 lac"/>
    <n v="350000"/>
    <x v="5"/>
    <x v="615"/>
    <s v="Analyst"/>
    <x v="5"/>
    <s v="India"/>
    <x v="7"/>
    <x v="3"/>
    <x v="3"/>
    <x v="7"/>
    <x v="0"/>
    <x v="5"/>
    <x v="1"/>
  </r>
  <r>
    <s v="ID1894"/>
    <d v="2012-06-18T17:51:52"/>
    <s v="Rs. 350000"/>
    <n v="350000"/>
    <x v="5"/>
    <x v="615"/>
    <s v="manager purchase"/>
    <x v="0"/>
    <s v="India"/>
    <x v="7"/>
    <x v="3"/>
    <x v="2"/>
    <x v="6"/>
    <x v="1"/>
    <x v="5"/>
    <x v="1"/>
  </r>
  <r>
    <s v="ID1651"/>
    <d v="2012-06-04T01:45:03"/>
    <n v="340000"/>
    <n v="340000"/>
    <x v="5"/>
    <x v="616"/>
    <s v="Assistant Manager"/>
    <x v="0"/>
    <s v="India"/>
    <x v="7"/>
    <x v="3"/>
    <x v="3"/>
    <x v="12"/>
    <x v="0"/>
    <x v="5"/>
    <x v="1"/>
  </r>
  <r>
    <s v="ID1732"/>
    <d v="2012-06-07T14:06:38"/>
    <s v="6000 US"/>
    <n v="6000"/>
    <x v="0"/>
    <x v="617"/>
    <s v="Reporting Coordinator"/>
    <x v="3"/>
    <s v="Armenia"/>
    <x v="95"/>
    <x v="3"/>
    <x v="1"/>
    <x v="12"/>
    <x v="0"/>
    <x v="5"/>
    <x v="1"/>
  </r>
  <r>
    <s v="ID0841"/>
    <d v="2012-05-27T00:07:52"/>
    <n v="6000"/>
    <n v="6000"/>
    <x v="0"/>
    <x v="617"/>
    <s v="Analysis Quality"/>
    <x v="5"/>
    <s v="Colombia - South America"/>
    <x v="63"/>
    <x v="0"/>
    <x v="0"/>
    <x v="2"/>
    <x v="2"/>
    <x v="5"/>
    <x v="1"/>
  </r>
  <r>
    <s v="ID0577"/>
    <d v="2012-05-26T07:14:02"/>
    <n v="6000"/>
    <n v="6000"/>
    <x v="0"/>
    <x v="617"/>
    <s v="In Charge"/>
    <x v="0"/>
    <s v="Guyana"/>
    <x v="96"/>
    <x v="4"/>
    <x v="0"/>
    <x v="3"/>
    <x v="3"/>
    <x v="5"/>
    <x v="1"/>
  </r>
  <r>
    <s v="ID0492"/>
    <d v="2012-05-26T03:34:15"/>
    <n v="6000"/>
    <n v="6000"/>
    <x v="0"/>
    <x v="617"/>
    <s v="MIS"/>
    <x v="3"/>
    <s v="India"/>
    <x v="7"/>
    <x v="3"/>
    <x v="1"/>
    <x v="0"/>
    <x v="0"/>
    <x v="5"/>
    <x v="1"/>
  </r>
  <r>
    <s v="ID0750"/>
    <d v="2012-05-26T16:25:53"/>
    <n v="6000"/>
    <n v="6000"/>
    <x v="0"/>
    <x v="617"/>
    <s v="Merchandiser"/>
    <x v="0"/>
    <s v="India"/>
    <x v="7"/>
    <x v="3"/>
    <x v="2"/>
    <x v="7"/>
    <x v="0"/>
    <x v="5"/>
    <x v="1"/>
  </r>
  <r>
    <s v="ID1039"/>
    <d v="2012-05-28T13:11:42"/>
    <n v="6000"/>
    <n v="6000"/>
    <x v="0"/>
    <x v="617"/>
    <s v="Manager"/>
    <x v="0"/>
    <s v="India"/>
    <x v="7"/>
    <x v="3"/>
    <x v="3"/>
    <x v="12"/>
    <x v="0"/>
    <x v="5"/>
    <x v="1"/>
  </r>
  <r>
    <s v="ID1160"/>
    <d v="2012-05-28T21:55:25"/>
    <n v="500"/>
    <n v="6000"/>
    <x v="0"/>
    <x v="617"/>
    <s v="AM Ops"/>
    <x v="0"/>
    <s v="India"/>
    <x v="7"/>
    <x v="3"/>
    <x v="3"/>
    <x v="7"/>
    <x v="0"/>
    <x v="5"/>
    <x v="1"/>
  </r>
  <r>
    <s v="ID1601"/>
    <d v="2012-06-01T20:12:22"/>
    <s v="500 USD"/>
    <n v="6000"/>
    <x v="0"/>
    <x v="617"/>
    <s v="Business Analyst"/>
    <x v="5"/>
    <s v="India"/>
    <x v="7"/>
    <x v="3"/>
    <x v="3"/>
    <x v="19"/>
    <x v="4"/>
    <x v="5"/>
    <x v="1"/>
  </r>
  <r>
    <s v="ID1151"/>
    <d v="2012-05-28T20:19:57"/>
    <n v="6000"/>
    <n v="6000"/>
    <x v="0"/>
    <x v="617"/>
    <s v="Assistant Accountant"/>
    <x v="8"/>
    <s v="Zambia"/>
    <x v="70"/>
    <x v="4"/>
    <x v="1"/>
    <x v="12"/>
    <x v="0"/>
    <x v="5"/>
    <x v="1"/>
  </r>
  <r>
    <s v="ID0141"/>
    <d v="2012-05-26T00:43:36"/>
    <s v="28000rs"/>
    <n v="336000"/>
    <x v="5"/>
    <x v="618"/>
    <s v="MIS Team Leader"/>
    <x v="3"/>
    <s v="India"/>
    <x v="7"/>
    <x v="3"/>
    <x v="3"/>
    <x v="0"/>
    <x v="0"/>
    <x v="5"/>
    <x v="1"/>
  </r>
  <r>
    <s v="ID0001"/>
    <d v="2012-05-25T03:11:32"/>
    <n v="5846"/>
    <n v="5846"/>
    <x v="0"/>
    <x v="619"/>
    <s v="MIS Analyst"/>
    <x v="5"/>
    <s v="India"/>
    <x v="7"/>
    <x v="3"/>
    <x v="3"/>
    <x v="0"/>
    <x v="0"/>
    <x v="5"/>
    <x v="1"/>
  </r>
  <r>
    <s v="ID0667"/>
    <d v="2012-05-26T12:46:26"/>
    <n v="5800"/>
    <n v="5800"/>
    <x v="0"/>
    <x v="620"/>
    <s v="Asst. Manager(Commercial)"/>
    <x v="0"/>
    <s v="India"/>
    <x v="7"/>
    <x v="3"/>
    <x v="1"/>
    <x v="9"/>
    <x v="0"/>
    <x v="5"/>
    <x v="1"/>
  </r>
  <r>
    <s v="ID0676"/>
    <d v="2012-05-26T12:59:41"/>
    <n v="325000"/>
    <n v="325000"/>
    <x v="5"/>
    <x v="621"/>
    <s v="MIS Executive"/>
    <x v="3"/>
    <s v="India"/>
    <x v="7"/>
    <x v="3"/>
    <x v="1"/>
    <x v="37"/>
    <x v="4"/>
    <x v="5"/>
    <x v="1"/>
  </r>
  <r>
    <s v="ID1462"/>
    <d v="2012-05-30T13:56:48"/>
    <s v="320000 INR"/>
    <n v="320000"/>
    <x v="5"/>
    <x v="622"/>
    <s v="Analyst"/>
    <x v="5"/>
    <s v="India"/>
    <x v="7"/>
    <x v="3"/>
    <x v="2"/>
    <x v="19"/>
    <x v="4"/>
    <x v="5"/>
    <x v="1"/>
  </r>
  <r>
    <s v="ID1632"/>
    <d v="2012-06-03T01:33:57"/>
    <n v="320000"/>
    <n v="320000"/>
    <x v="5"/>
    <x v="622"/>
    <s v="senior executive"/>
    <x v="0"/>
    <s v="India"/>
    <x v="7"/>
    <x v="3"/>
    <x v="3"/>
    <x v="12"/>
    <x v="0"/>
    <x v="5"/>
    <x v="1"/>
  </r>
  <r>
    <s v="ID1663"/>
    <d v="2012-06-04T18:55:54"/>
    <s v="INR 3.2 lpa"/>
    <n v="320000"/>
    <x v="5"/>
    <x v="622"/>
    <s v="Research Associate"/>
    <x v="5"/>
    <s v="India"/>
    <x v="7"/>
    <x v="3"/>
    <x v="3"/>
    <x v="27"/>
    <x v="4"/>
    <x v="5"/>
    <x v="1"/>
  </r>
  <r>
    <s v="ID1578"/>
    <d v="2012-06-01T05:37:32"/>
    <n v="240000"/>
    <n v="240000"/>
    <x v="25"/>
    <x v="623"/>
    <s v="IT Coordinator"/>
    <x v="0"/>
    <s v="Philippines"/>
    <x v="33"/>
    <x v="3"/>
    <x v="3"/>
    <x v="5"/>
    <x v="2"/>
    <x v="5"/>
    <x v="1"/>
  </r>
  <r>
    <s v="ID1324"/>
    <d v="2012-05-29T15:49:41"/>
    <n v="314000"/>
    <n v="314000"/>
    <x v="5"/>
    <x v="624"/>
    <s v="relationship manager"/>
    <x v="0"/>
    <s v="India"/>
    <x v="7"/>
    <x v="3"/>
    <x v="0"/>
    <x v="53"/>
    <x v="4"/>
    <x v="5"/>
    <x v="1"/>
  </r>
  <r>
    <s v="ID0654"/>
    <d v="2012-05-26T12:20:07"/>
    <n v="450"/>
    <n v="5400"/>
    <x v="0"/>
    <x v="625"/>
    <s v="manager"/>
    <x v="0"/>
    <s v="India"/>
    <x v="7"/>
    <x v="3"/>
    <x v="1"/>
    <x v="18"/>
    <x v="4"/>
    <x v="5"/>
    <x v="1"/>
  </r>
  <r>
    <s v="ID0406"/>
    <d v="2012-05-26T02:08:10"/>
    <n v="300000"/>
    <n v="300000"/>
    <x v="5"/>
    <x v="626"/>
    <s v="Sr. Systems Engineer"/>
    <x v="6"/>
    <s v="India"/>
    <x v="7"/>
    <x v="3"/>
    <x v="0"/>
    <x v="0"/>
    <x v="0"/>
    <x v="5"/>
    <x v="1"/>
  </r>
  <r>
    <s v="ID0442"/>
    <d v="2012-05-26T02:42:20"/>
    <s v="Rs. 300000"/>
    <n v="300000"/>
    <x v="5"/>
    <x v="626"/>
    <s v="Web Portal Manager"/>
    <x v="0"/>
    <s v="India"/>
    <x v="7"/>
    <x v="3"/>
    <x v="3"/>
    <x v="0"/>
    <x v="0"/>
    <x v="5"/>
    <x v="1"/>
  </r>
  <r>
    <s v="ID0639"/>
    <d v="2012-05-26T11:39:48"/>
    <s v="Rs 300000"/>
    <n v="300000"/>
    <x v="5"/>
    <x v="626"/>
    <s v="Planning Engineer"/>
    <x v="6"/>
    <s v="India"/>
    <x v="7"/>
    <x v="3"/>
    <x v="1"/>
    <x v="19"/>
    <x v="4"/>
    <x v="5"/>
    <x v="1"/>
  </r>
  <r>
    <s v="ID0644"/>
    <d v="2012-05-26T11:47:38"/>
    <s v="25000 INR"/>
    <n v="300000"/>
    <x v="5"/>
    <x v="626"/>
    <s v="MIS"/>
    <x v="3"/>
    <s v="India"/>
    <x v="7"/>
    <x v="3"/>
    <x v="3"/>
    <x v="24"/>
    <x v="4"/>
    <x v="5"/>
    <x v="1"/>
  </r>
  <r>
    <s v="ID0664"/>
    <d v="2012-05-26T12:33:48"/>
    <s v="Rs 300000"/>
    <n v="300000"/>
    <x v="5"/>
    <x v="626"/>
    <s v="Mis Analyst"/>
    <x v="5"/>
    <s v="India"/>
    <x v="7"/>
    <x v="3"/>
    <x v="3"/>
    <x v="37"/>
    <x v="4"/>
    <x v="5"/>
    <x v="1"/>
  </r>
  <r>
    <s v="ID0691"/>
    <d v="2012-05-26T13:22:43"/>
    <n v="300000"/>
    <n v="300000"/>
    <x v="5"/>
    <x v="626"/>
    <s v="govt"/>
    <x v="0"/>
    <s v="India"/>
    <x v="7"/>
    <x v="3"/>
    <x v="2"/>
    <x v="18"/>
    <x v="4"/>
    <x v="5"/>
    <x v="1"/>
  </r>
  <r>
    <s v="ID0701"/>
    <d v="2012-05-26T13:44:53"/>
    <s v="25000 rupess"/>
    <n v="300000"/>
    <x v="5"/>
    <x v="626"/>
    <s v="Analyst"/>
    <x v="5"/>
    <s v="India"/>
    <x v="7"/>
    <x v="3"/>
    <x v="1"/>
    <x v="17"/>
    <x v="0"/>
    <x v="5"/>
    <x v="1"/>
  </r>
  <r>
    <s v="ID0773"/>
    <d v="2012-05-26T17:49:17"/>
    <s v="Rs. 300000"/>
    <n v="300000"/>
    <x v="5"/>
    <x v="626"/>
    <s v="OPEX CONTROL"/>
    <x v="7"/>
    <s v="India"/>
    <x v="7"/>
    <x v="3"/>
    <x v="1"/>
    <x v="25"/>
    <x v="4"/>
    <x v="5"/>
    <x v="1"/>
  </r>
  <r>
    <s v="ID0881"/>
    <d v="2012-05-27T12:35:15"/>
    <s v="3 lacs P.A"/>
    <n v="300000"/>
    <x v="5"/>
    <x v="626"/>
    <s v="Sales"/>
    <x v="5"/>
    <s v="India"/>
    <x v="7"/>
    <x v="3"/>
    <x v="0"/>
    <x v="2"/>
    <x v="2"/>
    <x v="5"/>
    <x v="1"/>
  </r>
  <r>
    <s v="ID0919"/>
    <d v="2012-05-27T18:33:51"/>
    <s v="300000RS"/>
    <n v="300000"/>
    <x v="5"/>
    <x v="626"/>
    <s v="ANALYST"/>
    <x v="5"/>
    <s v="India"/>
    <x v="7"/>
    <x v="3"/>
    <x v="3"/>
    <x v="35"/>
    <x v="4"/>
    <x v="5"/>
    <x v="1"/>
  </r>
  <r>
    <s v="ID1032"/>
    <d v="2012-05-28T12:58:44"/>
    <s v="3 Lakh "/>
    <n v="300000"/>
    <x v="5"/>
    <x v="626"/>
    <s v="ACCOUNTS"/>
    <x v="8"/>
    <s v="India"/>
    <x v="7"/>
    <x v="3"/>
    <x v="2"/>
    <x v="12"/>
    <x v="0"/>
    <x v="5"/>
    <x v="1"/>
  </r>
  <r>
    <s v="ID1069"/>
    <d v="2012-05-28T14:52:45"/>
    <s v="Rs. 25000"/>
    <n v="300000"/>
    <x v="5"/>
    <x v="626"/>
    <s v="Professional consultant-Finance"/>
    <x v="4"/>
    <s v="India"/>
    <x v="7"/>
    <x v="3"/>
    <x v="2"/>
    <x v="24"/>
    <x v="4"/>
    <x v="5"/>
    <x v="1"/>
  </r>
  <r>
    <s v="ID1114"/>
    <d v="2012-05-28T16:59:48"/>
    <s v="INR 300000"/>
    <n v="300000"/>
    <x v="5"/>
    <x v="626"/>
    <s v="Analyst"/>
    <x v="5"/>
    <s v="India"/>
    <x v="7"/>
    <x v="3"/>
    <x v="3"/>
    <x v="12"/>
    <x v="0"/>
    <x v="5"/>
    <x v="1"/>
  </r>
  <r>
    <s v="ID1230"/>
    <d v="2012-05-29T01:50:01"/>
    <n v="300000"/>
    <n v="300000"/>
    <x v="5"/>
    <x v="626"/>
    <s v="Finance Analyst"/>
    <x v="5"/>
    <s v="India"/>
    <x v="7"/>
    <x v="3"/>
    <x v="3"/>
    <x v="7"/>
    <x v="0"/>
    <x v="5"/>
    <x v="1"/>
  </r>
  <r>
    <s v="ID1289"/>
    <d v="2012-05-29T12:19:39"/>
    <s v="3,00,000.00"/>
    <n v="300000"/>
    <x v="5"/>
    <x v="626"/>
    <s v="MIS OFFICER"/>
    <x v="3"/>
    <s v="India"/>
    <x v="7"/>
    <x v="3"/>
    <x v="2"/>
    <x v="12"/>
    <x v="0"/>
    <x v="5"/>
    <x v="1"/>
  </r>
  <r>
    <s v="ID1338"/>
    <d v="2012-05-29T17:09:52"/>
    <n v="300000"/>
    <n v="300000"/>
    <x v="5"/>
    <x v="626"/>
    <s v="Financial Modelling Analyst"/>
    <x v="5"/>
    <s v="India"/>
    <x v="7"/>
    <x v="3"/>
    <x v="1"/>
    <x v="18"/>
    <x v="4"/>
    <x v="5"/>
    <x v="1"/>
  </r>
  <r>
    <s v="ID1448"/>
    <d v="2012-05-30T11:43:50"/>
    <n v="300000"/>
    <n v="300000"/>
    <x v="5"/>
    <x v="626"/>
    <s v="accountant"/>
    <x v="8"/>
    <s v="India"/>
    <x v="7"/>
    <x v="3"/>
    <x v="3"/>
    <x v="25"/>
    <x v="4"/>
    <x v="5"/>
    <x v="1"/>
  </r>
  <r>
    <s v="ID1658"/>
    <d v="2012-06-04T12:58:06"/>
    <n v="300000"/>
    <n v="300000"/>
    <x v="5"/>
    <x v="626"/>
    <s v="Store Inventory"/>
    <x v="5"/>
    <s v="India"/>
    <x v="7"/>
    <x v="3"/>
    <x v="3"/>
    <x v="9"/>
    <x v="0"/>
    <x v="5"/>
    <x v="1"/>
  </r>
  <r>
    <s v="ID1771"/>
    <d v="2012-06-09T12:01:19"/>
    <n v="444"/>
    <n v="5320"/>
    <x v="0"/>
    <x v="627"/>
    <s v="Officer"/>
    <x v="0"/>
    <s v="India"/>
    <x v="7"/>
    <x v="3"/>
    <x v="2"/>
    <x v="12"/>
    <x v="0"/>
    <x v="5"/>
    <x v="1"/>
  </r>
  <r>
    <s v="ID1350"/>
    <d v="2012-05-29T18:14:53"/>
    <s v="USD 5300"/>
    <n v="5300"/>
    <x v="0"/>
    <x v="628"/>
    <s v="Asst. Production Manager"/>
    <x v="0"/>
    <s v="Pakistan"/>
    <x v="49"/>
    <x v="3"/>
    <x v="3"/>
    <x v="12"/>
    <x v="0"/>
    <x v="5"/>
    <x v="1"/>
  </r>
  <r>
    <s v="ID0467"/>
    <d v="2012-05-26T03:11:21"/>
    <s v="5250 $"/>
    <n v="5250"/>
    <x v="0"/>
    <x v="629"/>
    <s v="Treasure Specialist"/>
    <x v="1"/>
    <s v="Republic of Georgia"/>
    <x v="97"/>
    <x v="1"/>
    <x v="3"/>
    <x v="0"/>
    <x v="0"/>
    <x v="5"/>
    <x v="1"/>
  </r>
  <r>
    <s v="ID1136"/>
    <d v="2012-05-28T18:34:12"/>
    <s v="PhP 216,000"/>
    <n v="216000"/>
    <x v="25"/>
    <x v="630"/>
    <s v="Planner"/>
    <x v="0"/>
    <s v="Philippines"/>
    <x v="33"/>
    <x v="3"/>
    <x v="3"/>
    <x v="19"/>
    <x v="4"/>
    <x v="5"/>
    <x v="1"/>
  </r>
  <r>
    <s v="ID1067"/>
    <d v="2012-05-28T14:46:42"/>
    <n v="5100"/>
    <n v="5100"/>
    <x v="0"/>
    <x v="631"/>
    <s v="MIS Executive"/>
    <x v="3"/>
    <s v="India"/>
    <x v="7"/>
    <x v="3"/>
    <x v="1"/>
    <x v="9"/>
    <x v="0"/>
    <x v="5"/>
    <x v="1"/>
  </r>
  <r>
    <s v="ID1245"/>
    <d v="2012-05-29T04:30:10"/>
    <s v="IDR 4000000"/>
    <n v="48000000"/>
    <x v="33"/>
    <x v="632"/>
    <s v="Office Instructor"/>
    <x v="5"/>
    <s v="Indonesia"/>
    <x v="27"/>
    <x v="3"/>
    <x v="0"/>
    <x v="19"/>
    <x v="4"/>
    <x v="5"/>
    <x v="1"/>
  </r>
  <r>
    <s v="ID0738"/>
    <d v="2012-05-26T15:44:32"/>
    <n v="5022"/>
    <n v="5022"/>
    <x v="0"/>
    <x v="633"/>
    <s v="Accounts analyst"/>
    <x v="5"/>
    <s v="Pakistan"/>
    <x v="49"/>
    <x v="3"/>
    <x v="3"/>
    <x v="5"/>
    <x v="2"/>
    <x v="5"/>
    <x v="1"/>
  </r>
  <r>
    <s v="ID0864"/>
    <d v="2012-05-27T04:12:04"/>
    <n v="5000"/>
    <n v="5000"/>
    <x v="0"/>
    <x v="634"/>
    <s v="Policy advisor"/>
    <x v="4"/>
    <s v="Aruba"/>
    <x v="98"/>
    <x v="0"/>
    <x v="0"/>
    <x v="28"/>
    <x v="2"/>
    <x v="5"/>
    <x v="1"/>
  </r>
  <r>
    <s v="ID0448"/>
    <d v="2012-05-26T02:50:16"/>
    <s v="5000 $"/>
    <n v="5000"/>
    <x v="0"/>
    <x v="634"/>
    <s v="mis"/>
    <x v="3"/>
    <s v="India"/>
    <x v="7"/>
    <x v="3"/>
    <x v="3"/>
    <x v="0"/>
    <x v="0"/>
    <x v="5"/>
    <x v="1"/>
  </r>
  <r>
    <s v="ID0847"/>
    <d v="2012-05-27T01:04:46"/>
    <n v="5000"/>
    <n v="5000"/>
    <x v="0"/>
    <x v="634"/>
    <s v="Management Intern"/>
    <x v="0"/>
    <s v="India"/>
    <x v="7"/>
    <x v="3"/>
    <x v="3"/>
    <x v="24"/>
    <x v="4"/>
    <x v="5"/>
    <x v="1"/>
  </r>
  <r>
    <s v="ID1497"/>
    <d v="2012-05-30T21:26:04"/>
    <n v="5000"/>
    <n v="5000"/>
    <x v="0"/>
    <x v="634"/>
    <s v="Officer MIS"/>
    <x v="0"/>
    <s v="India"/>
    <x v="7"/>
    <x v="3"/>
    <x v="1"/>
    <x v="25"/>
    <x v="4"/>
    <x v="5"/>
    <x v="1"/>
  </r>
  <r>
    <s v="ID1887"/>
    <d v="2012-06-17T12:48:52"/>
    <n v="5000"/>
    <n v="5000"/>
    <x v="0"/>
    <x v="634"/>
    <s v="admin"/>
    <x v="5"/>
    <s v="India"/>
    <x v="7"/>
    <x v="3"/>
    <x v="2"/>
    <x v="2"/>
    <x v="2"/>
    <x v="5"/>
    <x v="1"/>
  </r>
  <r>
    <s v="ID1892"/>
    <d v="2012-06-18T08:19:01"/>
    <n v="5000"/>
    <n v="5000"/>
    <x v="0"/>
    <x v="634"/>
    <s v="analyst "/>
    <x v="5"/>
    <s v="India"/>
    <x v="7"/>
    <x v="3"/>
    <x v="1"/>
    <x v="19"/>
    <x v="4"/>
    <x v="5"/>
    <x v="1"/>
  </r>
  <r>
    <s v="ID1912"/>
    <d v="2012-06-19T22:42:55"/>
    <n v="5000"/>
    <n v="5000"/>
    <x v="0"/>
    <x v="634"/>
    <s v="abc"/>
    <x v="9"/>
    <s v="India"/>
    <x v="7"/>
    <x v="3"/>
    <x v="3"/>
    <x v="18"/>
    <x v="4"/>
    <x v="5"/>
    <x v="1"/>
  </r>
  <r>
    <s v="ID1818"/>
    <d v="2012-06-12T21:47:54"/>
    <n v="280000"/>
    <n v="280000"/>
    <x v="5"/>
    <x v="635"/>
    <s v="Sales Cordinator"/>
    <x v="5"/>
    <s v="India"/>
    <x v="7"/>
    <x v="3"/>
    <x v="1"/>
    <x v="9"/>
    <x v="0"/>
    <x v="5"/>
    <x v="1"/>
  </r>
  <r>
    <s v="ID0698"/>
    <d v="2012-05-26T13:37:50"/>
    <n v="278400"/>
    <n v="278400"/>
    <x v="5"/>
    <x v="636"/>
    <s v="Asst. Manager"/>
    <x v="0"/>
    <s v="India"/>
    <x v="7"/>
    <x v="3"/>
    <x v="3"/>
    <x v="12"/>
    <x v="0"/>
    <x v="5"/>
    <x v="1"/>
  </r>
  <r>
    <s v="ID1503"/>
    <d v="2012-05-30T22:59:44"/>
    <s v="278000 PA"/>
    <n v="278000"/>
    <x v="5"/>
    <x v="637"/>
    <s v="MIS Executive"/>
    <x v="3"/>
    <s v="India"/>
    <x v="7"/>
    <x v="3"/>
    <x v="1"/>
    <x v="9"/>
    <x v="0"/>
    <x v="5"/>
    <x v="1"/>
  </r>
  <r>
    <s v="ID0267"/>
    <d v="2012-05-26T01:08:39"/>
    <s v="rs 2.76 lakhs per year"/>
    <n v="276000"/>
    <x v="5"/>
    <x v="638"/>
    <s v="analyst"/>
    <x v="5"/>
    <s v="India"/>
    <x v="7"/>
    <x v="3"/>
    <x v="1"/>
    <x v="0"/>
    <x v="0"/>
    <x v="5"/>
    <x v="1"/>
  </r>
  <r>
    <s v="ID1914"/>
    <d v="2012-06-20T00:27:54"/>
    <s v="Rs23000/month"/>
    <n v="276000"/>
    <x v="5"/>
    <x v="638"/>
    <s v="MIS specialist"/>
    <x v="3"/>
    <s v="India"/>
    <x v="7"/>
    <x v="3"/>
    <x v="1"/>
    <x v="7"/>
    <x v="0"/>
    <x v="5"/>
    <x v="1"/>
  </r>
  <r>
    <s v="ID0669"/>
    <d v="2012-05-26T12:50:08"/>
    <s v="23000 Rupees"/>
    <n v="276000"/>
    <x v="5"/>
    <x v="638"/>
    <s v="Education Officer"/>
    <x v="0"/>
    <s v="Pakistan"/>
    <x v="49"/>
    <x v="3"/>
    <x v="0"/>
    <x v="18"/>
    <x v="4"/>
    <x v="5"/>
    <x v="1"/>
  </r>
  <r>
    <s v="ID0201"/>
    <d v="2012-05-26T00:53:02"/>
    <s v="Rs. 275000"/>
    <n v="275000"/>
    <x v="5"/>
    <x v="639"/>
    <s v="low level monitoring"/>
    <x v="5"/>
    <s v="India"/>
    <x v="7"/>
    <x v="3"/>
    <x v="2"/>
    <x v="0"/>
    <x v="0"/>
    <x v="5"/>
    <x v="1"/>
  </r>
  <r>
    <s v="ID1334"/>
    <d v="2012-05-29T16:49:44"/>
    <n v="275000"/>
    <n v="275000"/>
    <x v="5"/>
    <x v="639"/>
    <s v="TL WFM"/>
    <x v="0"/>
    <s v="India"/>
    <x v="7"/>
    <x v="3"/>
    <x v="1"/>
    <x v="25"/>
    <x v="4"/>
    <x v="5"/>
    <x v="1"/>
  </r>
  <r>
    <s v="ID1034"/>
    <d v="2012-05-28T13:01:42"/>
    <s v="PK RS 456000"/>
    <n v="456000"/>
    <x v="20"/>
    <x v="640"/>
    <s v="Strategic Planning Executive"/>
    <x v="0"/>
    <s v="Pakistan"/>
    <x v="49"/>
    <x v="3"/>
    <x v="3"/>
    <x v="19"/>
    <x v="4"/>
    <x v="5"/>
    <x v="1"/>
  </r>
  <r>
    <s v="ID1860"/>
    <d v="2012-06-15T15:43:42"/>
    <n v="270000"/>
    <n v="270000"/>
    <x v="5"/>
    <x v="641"/>
    <s v="Team Lead"/>
    <x v="0"/>
    <s v="India"/>
    <x v="7"/>
    <x v="3"/>
    <x v="2"/>
    <x v="12"/>
    <x v="0"/>
    <x v="5"/>
    <x v="1"/>
  </r>
  <r>
    <s v="ID0742"/>
    <d v="2012-05-26T15:56:57"/>
    <s v="4800 $"/>
    <n v="4800"/>
    <x v="0"/>
    <x v="642"/>
    <s v="Data Analysis"/>
    <x v="5"/>
    <s v="Bhutan"/>
    <x v="99"/>
    <x v="3"/>
    <x v="3"/>
    <x v="19"/>
    <x v="4"/>
    <x v="5"/>
    <x v="1"/>
  </r>
  <r>
    <s v="ID1212"/>
    <d v="2012-05-29T00:25:46"/>
    <n v="800"/>
    <n v="4800"/>
    <x v="0"/>
    <x v="642"/>
    <s v="Financial Analyst"/>
    <x v="5"/>
    <s v="India"/>
    <x v="7"/>
    <x v="3"/>
    <x v="3"/>
    <x v="12"/>
    <x v="0"/>
    <x v="5"/>
    <x v="1"/>
  </r>
  <r>
    <s v="ID1819"/>
    <d v="2012-06-12T21:58:21"/>
    <n v="4800"/>
    <n v="4800"/>
    <x v="0"/>
    <x v="642"/>
    <s v="Sr Executive"/>
    <x v="0"/>
    <s v="India"/>
    <x v="7"/>
    <x v="3"/>
    <x v="1"/>
    <x v="18"/>
    <x v="4"/>
    <x v="5"/>
    <x v="1"/>
  </r>
  <r>
    <s v="ID0684"/>
    <d v="2012-05-26T13:11:01"/>
    <s v="Rs. 260000"/>
    <n v="260000"/>
    <x v="5"/>
    <x v="643"/>
    <s v="Analyst"/>
    <x v="5"/>
    <s v="India"/>
    <x v="7"/>
    <x v="3"/>
    <x v="3"/>
    <x v="19"/>
    <x v="4"/>
    <x v="5"/>
    <x v="1"/>
  </r>
  <r>
    <s v="ID1745"/>
    <d v="2012-06-08T02:28:45"/>
    <s v="Rs. 21500"/>
    <n v="258000"/>
    <x v="5"/>
    <x v="644"/>
    <s v="Senior Data Associate"/>
    <x v="5"/>
    <s v="India"/>
    <x v="7"/>
    <x v="3"/>
    <x v="3"/>
    <x v="25"/>
    <x v="4"/>
    <x v="5"/>
    <x v="1"/>
  </r>
  <r>
    <s v="ID0324"/>
    <d v="2012-05-26T01:29:32"/>
    <s v="US$ 4.545"/>
    <n v="4545"/>
    <x v="0"/>
    <x v="645"/>
    <s v="Supply Processes Analyst"/>
    <x v="5"/>
    <s v="Brasil"/>
    <x v="5"/>
    <x v="0"/>
    <x v="1"/>
    <x v="0"/>
    <x v="0"/>
    <x v="5"/>
    <x v="1"/>
  </r>
  <r>
    <s v="ID0872"/>
    <d v="2012-05-27T08:54:28"/>
    <n v="4500"/>
    <n v="4500"/>
    <x v="0"/>
    <x v="646"/>
    <s v="senior associate"/>
    <x v="5"/>
    <s v="indonesia"/>
    <x v="27"/>
    <x v="3"/>
    <x v="2"/>
    <x v="25"/>
    <x v="4"/>
    <x v="5"/>
    <x v="1"/>
  </r>
  <r>
    <s v="ID1591"/>
    <d v="2012-06-01T14:50:41"/>
    <n v="4500"/>
    <n v="4500"/>
    <x v="0"/>
    <x v="646"/>
    <s v="Assistant Manger Service Quality Assurance"/>
    <x v="5"/>
    <s v="Pakistan"/>
    <x v="49"/>
    <x v="3"/>
    <x v="3"/>
    <x v="7"/>
    <x v="0"/>
    <x v="5"/>
    <x v="1"/>
  </r>
  <r>
    <s v="ID1048"/>
    <d v="2012-05-28T13:46:17"/>
    <n v="252000"/>
    <n v="252000"/>
    <x v="5"/>
    <x v="647"/>
    <s v="Accounts Exec"/>
    <x v="8"/>
    <s v="India"/>
    <x v="7"/>
    <x v="3"/>
    <x v="0"/>
    <x v="12"/>
    <x v="0"/>
    <x v="5"/>
    <x v="1"/>
  </r>
  <r>
    <s v="ID1123"/>
    <d v="2012-05-28T17:22:19"/>
    <s v="252000 INR"/>
    <n v="252000"/>
    <x v="5"/>
    <x v="647"/>
    <s v="Inventory Manager"/>
    <x v="0"/>
    <s v="India"/>
    <x v="7"/>
    <x v="3"/>
    <x v="0"/>
    <x v="22"/>
    <x v="3"/>
    <x v="5"/>
    <x v="1"/>
  </r>
  <r>
    <s v="ID0886"/>
    <d v="2012-05-27T13:27:19"/>
    <s v="Rs. 35000"/>
    <n v="420000"/>
    <x v="20"/>
    <x v="648"/>
    <s v="Assistant Manager"/>
    <x v="0"/>
    <s v="Pakistan"/>
    <x v="49"/>
    <x v="3"/>
    <x v="1"/>
    <x v="25"/>
    <x v="4"/>
    <x v="5"/>
    <x v="1"/>
  </r>
  <r>
    <s v="ID0678"/>
    <d v="2012-05-26T13:01:53"/>
    <s v="2.5lakh"/>
    <n v="250000"/>
    <x v="5"/>
    <x v="649"/>
    <s v="ASM"/>
    <x v="0"/>
    <s v="India"/>
    <x v="7"/>
    <x v="3"/>
    <x v="2"/>
    <x v="12"/>
    <x v="0"/>
    <x v="5"/>
    <x v="1"/>
  </r>
  <r>
    <s v="ID0696"/>
    <d v="2012-05-26T13:29:35"/>
    <s v="250000 rupees"/>
    <n v="250000"/>
    <x v="5"/>
    <x v="649"/>
    <s v="MIS executive"/>
    <x v="3"/>
    <s v="India"/>
    <x v="7"/>
    <x v="3"/>
    <x v="1"/>
    <x v="25"/>
    <x v="4"/>
    <x v="5"/>
    <x v="1"/>
  </r>
  <r>
    <s v="ID0726"/>
    <d v="2012-05-26T15:01:41"/>
    <s v="Rs. 250000"/>
    <n v="250000"/>
    <x v="5"/>
    <x v="649"/>
    <s v="Asst. Manager"/>
    <x v="0"/>
    <s v="India"/>
    <x v="7"/>
    <x v="3"/>
    <x v="3"/>
    <x v="7"/>
    <x v="0"/>
    <x v="5"/>
    <x v="1"/>
  </r>
  <r>
    <s v="ID1078"/>
    <d v="2012-05-28T15:29:24"/>
    <s v="INR 2.5 Lakh"/>
    <n v="250000"/>
    <x v="5"/>
    <x v="649"/>
    <s v="SR. MIS "/>
    <x v="3"/>
    <s v="India"/>
    <x v="7"/>
    <x v="3"/>
    <x v="1"/>
    <x v="36"/>
    <x v="4"/>
    <x v="5"/>
    <x v="1"/>
  </r>
  <r>
    <s v="ID1090"/>
    <d v="2012-05-28T15:49:54"/>
    <s v="Rs. 250000"/>
    <n v="250000"/>
    <x v="5"/>
    <x v="649"/>
    <s v="MIS Executive"/>
    <x v="3"/>
    <s v="India"/>
    <x v="7"/>
    <x v="3"/>
    <x v="2"/>
    <x v="18"/>
    <x v="4"/>
    <x v="5"/>
    <x v="1"/>
  </r>
  <r>
    <s v="ID1207"/>
    <d v="2012-05-29T00:07:00"/>
    <n v="250000"/>
    <n v="250000"/>
    <x v="5"/>
    <x v="649"/>
    <s v="Officer Production"/>
    <x v="0"/>
    <s v="India"/>
    <x v="7"/>
    <x v="3"/>
    <x v="3"/>
    <x v="24"/>
    <x v="4"/>
    <x v="5"/>
    <x v="1"/>
  </r>
  <r>
    <s v="ID1360"/>
    <d v="2012-05-29T19:06:14"/>
    <s v="2.5 per lacks"/>
    <n v="250000"/>
    <x v="5"/>
    <x v="649"/>
    <s v="Credit Executive"/>
    <x v="5"/>
    <s v="India"/>
    <x v="7"/>
    <x v="3"/>
    <x v="1"/>
    <x v="9"/>
    <x v="0"/>
    <x v="5"/>
    <x v="1"/>
  </r>
  <r>
    <s v="ID1390"/>
    <d v="2012-05-29T21:50:45"/>
    <s v="Rs 250000"/>
    <n v="250000"/>
    <x v="5"/>
    <x v="649"/>
    <s v="Manager"/>
    <x v="0"/>
    <s v="India"/>
    <x v="7"/>
    <x v="3"/>
    <x v="0"/>
    <x v="5"/>
    <x v="2"/>
    <x v="5"/>
    <x v="1"/>
  </r>
  <r>
    <s v="ID1464"/>
    <d v="2012-05-30T14:19:07"/>
    <s v="Rs.2,50,000.00"/>
    <n v="250000"/>
    <x v="5"/>
    <x v="649"/>
    <s v="Manager Commercial"/>
    <x v="0"/>
    <s v="India"/>
    <x v="7"/>
    <x v="3"/>
    <x v="2"/>
    <x v="5"/>
    <x v="2"/>
    <x v="5"/>
    <x v="1"/>
  </r>
  <r>
    <s v="ID1590"/>
    <d v="2012-06-01T14:32:41"/>
    <n v="250000"/>
    <n v="250000"/>
    <x v="5"/>
    <x v="649"/>
    <s v="Analytics engineer"/>
    <x v="6"/>
    <s v="India"/>
    <x v="7"/>
    <x v="3"/>
    <x v="3"/>
    <x v="27"/>
    <x v="4"/>
    <x v="5"/>
    <x v="1"/>
  </r>
  <r>
    <s v="ID1903"/>
    <d v="2012-06-19T15:15:38"/>
    <n v="250000"/>
    <n v="250000"/>
    <x v="5"/>
    <x v="649"/>
    <s v="MIS EXECUTIVE"/>
    <x v="3"/>
    <s v="India"/>
    <x v="7"/>
    <x v="3"/>
    <x v="3"/>
    <x v="18"/>
    <x v="4"/>
    <x v="5"/>
    <x v="1"/>
  </r>
  <r>
    <s v="ID1916"/>
    <d v="2012-06-20T01:20:49"/>
    <n v="250000"/>
    <n v="250000"/>
    <x v="5"/>
    <x v="649"/>
    <s v="research associate"/>
    <x v="5"/>
    <s v="India"/>
    <x v="7"/>
    <x v="3"/>
    <x v="4"/>
    <x v="54"/>
    <x v="4"/>
    <x v="5"/>
    <x v="1"/>
  </r>
  <r>
    <s v="ID1221"/>
    <d v="2012-05-29T01:06:44"/>
    <n v="4400"/>
    <n v="4400"/>
    <x v="0"/>
    <x v="650"/>
    <s v="Manager Corporate Finance"/>
    <x v="0"/>
    <s v="Latin America"/>
    <x v="100"/>
    <x v="0"/>
    <x v="2"/>
    <x v="12"/>
    <x v="0"/>
    <x v="5"/>
    <x v="1"/>
  </r>
  <r>
    <s v="ID1447"/>
    <d v="2012-05-30T11:38:53"/>
    <n v="363"/>
    <n v="4356"/>
    <x v="0"/>
    <x v="651"/>
    <s v="Business Analyst"/>
    <x v="5"/>
    <s v="India"/>
    <x v="7"/>
    <x v="3"/>
    <x v="3"/>
    <x v="12"/>
    <x v="0"/>
    <x v="5"/>
    <x v="1"/>
  </r>
  <r>
    <s v="ID0054"/>
    <d v="2012-05-25T06:10:18"/>
    <n v="4320"/>
    <n v="4320"/>
    <x v="0"/>
    <x v="652"/>
    <s v="Financial Planner"/>
    <x v="8"/>
    <s v="India"/>
    <x v="7"/>
    <x v="3"/>
    <x v="2"/>
    <x v="0"/>
    <x v="0"/>
    <x v="5"/>
    <x v="1"/>
  </r>
  <r>
    <s v="ID1124"/>
    <d v="2012-05-28T17:34:16"/>
    <n v="242304"/>
    <n v="242304"/>
    <x v="5"/>
    <x v="653"/>
    <s v="accountant"/>
    <x v="8"/>
    <s v="India"/>
    <x v="7"/>
    <x v="3"/>
    <x v="3"/>
    <x v="17"/>
    <x v="0"/>
    <x v="5"/>
    <x v="1"/>
  </r>
  <r>
    <s v="ID0576"/>
    <d v="2012-05-26T07:06:50"/>
    <s v="USD 4285.00"/>
    <n v="4285"/>
    <x v="0"/>
    <x v="654"/>
    <s v="Assistant"/>
    <x v="5"/>
    <s v="India"/>
    <x v="7"/>
    <x v="3"/>
    <x v="1"/>
    <x v="7"/>
    <x v="0"/>
    <x v="5"/>
    <x v="1"/>
  </r>
  <r>
    <s v="ID0427"/>
    <d v="2012-05-26T02:25:10"/>
    <s v="20000 RS"/>
    <n v="240000"/>
    <x v="5"/>
    <x v="655"/>
    <s v="WFM Team Lead"/>
    <x v="0"/>
    <s v="India"/>
    <x v="7"/>
    <x v="3"/>
    <x v="1"/>
    <x v="0"/>
    <x v="0"/>
    <x v="5"/>
    <x v="1"/>
  </r>
  <r>
    <s v="ID0603"/>
    <d v="2012-05-26T08:58:55"/>
    <s v="Rs. 20000"/>
    <n v="240000"/>
    <x v="5"/>
    <x v="655"/>
    <s v="Talati"/>
    <x v="5"/>
    <s v="India"/>
    <x v="7"/>
    <x v="3"/>
    <x v="2"/>
    <x v="12"/>
    <x v="0"/>
    <x v="5"/>
    <x v="1"/>
  </r>
  <r>
    <s v="ID0754"/>
    <d v="2012-05-26T16:34:18"/>
    <s v="INR240000"/>
    <n v="240000"/>
    <x v="5"/>
    <x v="655"/>
    <s v="SR. ACCOUNTS EXECUTIVE"/>
    <x v="8"/>
    <s v="India"/>
    <x v="7"/>
    <x v="3"/>
    <x v="3"/>
    <x v="9"/>
    <x v="0"/>
    <x v="5"/>
    <x v="1"/>
  </r>
  <r>
    <s v="ID0760"/>
    <d v="2012-05-26T17:03:26"/>
    <s v="INR 20000"/>
    <n v="240000"/>
    <x v="5"/>
    <x v="655"/>
    <s v="EXECUTIVE"/>
    <x v="5"/>
    <s v="India"/>
    <x v="7"/>
    <x v="3"/>
    <x v="2"/>
    <x v="3"/>
    <x v="3"/>
    <x v="5"/>
    <x v="1"/>
  </r>
  <r>
    <s v="ID0787"/>
    <d v="2012-05-26T19:34:12"/>
    <n v="240000"/>
    <n v="240000"/>
    <x v="5"/>
    <x v="655"/>
    <s v="Analyst"/>
    <x v="5"/>
    <s v="India"/>
    <x v="7"/>
    <x v="3"/>
    <x v="1"/>
    <x v="25"/>
    <x v="4"/>
    <x v="5"/>
    <x v="1"/>
  </r>
  <r>
    <s v="ID0813"/>
    <d v="2012-05-26T22:08:56"/>
    <s v="Rs 20000"/>
    <n v="240000"/>
    <x v="5"/>
    <x v="655"/>
    <s v="MANAGER"/>
    <x v="0"/>
    <s v="India"/>
    <x v="7"/>
    <x v="3"/>
    <x v="2"/>
    <x v="18"/>
    <x v="4"/>
    <x v="5"/>
    <x v="1"/>
  </r>
  <r>
    <s v="ID1089"/>
    <d v="2012-05-28T15:49:22"/>
    <n v="240000"/>
    <n v="240000"/>
    <x v="5"/>
    <x v="655"/>
    <s v="Executive"/>
    <x v="5"/>
    <s v="India"/>
    <x v="7"/>
    <x v="3"/>
    <x v="2"/>
    <x v="18"/>
    <x v="4"/>
    <x v="5"/>
    <x v="1"/>
  </r>
  <r>
    <s v="ID1099"/>
    <d v="2012-05-28T16:10:52"/>
    <s v="Rs. 20000"/>
    <n v="240000"/>
    <x v="5"/>
    <x v="655"/>
    <s v="Accountant"/>
    <x v="8"/>
    <s v="India"/>
    <x v="7"/>
    <x v="3"/>
    <x v="1"/>
    <x v="3"/>
    <x v="3"/>
    <x v="5"/>
    <x v="1"/>
  </r>
  <r>
    <s v="ID1660"/>
    <d v="2012-06-04T14:25:45"/>
    <s v="240000 INR"/>
    <n v="240000"/>
    <x v="5"/>
    <x v="655"/>
    <s v="Exicutive TQM"/>
    <x v="7"/>
    <s v="India"/>
    <x v="7"/>
    <x v="3"/>
    <x v="2"/>
    <x v="5"/>
    <x v="2"/>
    <x v="5"/>
    <x v="1"/>
  </r>
  <r>
    <s v="ID0629"/>
    <d v="2012-05-26T11:09:27"/>
    <n v="4200"/>
    <n v="4200"/>
    <x v="0"/>
    <x v="656"/>
    <s v="MIS Executive"/>
    <x v="3"/>
    <s v="India"/>
    <x v="7"/>
    <x v="3"/>
    <x v="1"/>
    <x v="25"/>
    <x v="4"/>
    <x v="5"/>
    <x v="1"/>
  </r>
  <r>
    <s v="ID0197"/>
    <d v="2012-05-26T00:52:30"/>
    <n v="233000"/>
    <n v="233000"/>
    <x v="5"/>
    <x v="657"/>
    <s v="Asst. Manager (MIS)"/>
    <x v="0"/>
    <s v="India"/>
    <x v="7"/>
    <x v="3"/>
    <x v="1"/>
    <x v="0"/>
    <x v="0"/>
    <x v="5"/>
    <x v="1"/>
  </r>
  <r>
    <s v="ID0668"/>
    <d v="2012-05-26T12:48:19"/>
    <s v="230000 INR"/>
    <n v="230000"/>
    <x v="5"/>
    <x v="658"/>
    <s v="MIS Executive"/>
    <x v="3"/>
    <s v="India"/>
    <x v="7"/>
    <x v="3"/>
    <x v="1"/>
    <x v="18"/>
    <x v="4"/>
    <x v="5"/>
    <x v="1"/>
  </r>
  <r>
    <s v="ID1474"/>
    <d v="2012-05-30T17:01:10"/>
    <n v="230000"/>
    <n v="230000"/>
    <x v="5"/>
    <x v="658"/>
    <s v="Process Assocaite"/>
    <x v="5"/>
    <s v="India"/>
    <x v="7"/>
    <x v="3"/>
    <x v="3"/>
    <x v="54"/>
    <x v="4"/>
    <x v="5"/>
    <x v="1"/>
  </r>
  <r>
    <s v="ID1645"/>
    <d v="2012-06-03T14:27:29"/>
    <n v="4019"/>
    <n v="4019"/>
    <x v="0"/>
    <x v="659"/>
    <s v="Clinical Intake Specialist"/>
    <x v="1"/>
    <s v="Philippines"/>
    <x v="33"/>
    <x v="3"/>
    <x v="2"/>
    <x v="18"/>
    <x v="4"/>
    <x v="5"/>
    <x v="1"/>
  </r>
  <r>
    <s v="ID0758"/>
    <d v="2012-05-26T17:02:46"/>
    <s v="Rs. 225000"/>
    <n v="225000"/>
    <x v="5"/>
    <x v="660"/>
    <s v="MIS Executive"/>
    <x v="3"/>
    <s v="India"/>
    <x v="7"/>
    <x v="3"/>
    <x v="1"/>
    <x v="15"/>
    <x v="0"/>
    <x v="5"/>
    <x v="1"/>
  </r>
  <r>
    <s v="ID0625"/>
    <d v="2012-05-26T11:03:48"/>
    <n v="4000"/>
    <n v="4000"/>
    <x v="0"/>
    <x v="661"/>
    <s v="MIS Executive"/>
    <x v="3"/>
    <s v="India"/>
    <x v="7"/>
    <x v="3"/>
    <x v="1"/>
    <x v="7"/>
    <x v="0"/>
    <x v="5"/>
    <x v="1"/>
  </r>
  <r>
    <s v="ID0647"/>
    <d v="2012-05-26T11:55:17"/>
    <n v="4000"/>
    <n v="4000"/>
    <x v="0"/>
    <x v="661"/>
    <s v="MIS Executive"/>
    <x v="3"/>
    <s v="India"/>
    <x v="7"/>
    <x v="3"/>
    <x v="1"/>
    <x v="25"/>
    <x v="4"/>
    <x v="5"/>
    <x v="1"/>
  </r>
  <r>
    <s v="ID0653"/>
    <d v="2012-05-26T12:19:53"/>
    <n v="4000"/>
    <n v="4000"/>
    <x v="0"/>
    <x v="661"/>
    <s v="Coordinator"/>
    <x v="0"/>
    <s v="India"/>
    <x v="7"/>
    <x v="3"/>
    <x v="1"/>
    <x v="9"/>
    <x v="0"/>
    <x v="5"/>
    <x v="1"/>
  </r>
  <r>
    <s v="ID1479"/>
    <d v="2012-05-30T18:15:28"/>
    <n v="4000"/>
    <n v="4000"/>
    <x v="0"/>
    <x v="661"/>
    <s v="M I S Executive"/>
    <x v="5"/>
    <s v="India"/>
    <x v="7"/>
    <x v="3"/>
    <x v="1"/>
    <x v="7"/>
    <x v="0"/>
    <x v="5"/>
    <x v="1"/>
  </r>
  <r>
    <s v="ID1902"/>
    <d v="2012-06-19T12:39:16"/>
    <n v="4000"/>
    <n v="4000"/>
    <x v="0"/>
    <x v="661"/>
    <s v="operator"/>
    <x v="5"/>
    <s v="India"/>
    <x v="7"/>
    <x v="3"/>
    <x v="2"/>
    <x v="25"/>
    <x v="4"/>
    <x v="5"/>
    <x v="1"/>
  </r>
  <r>
    <s v="ID0901"/>
    <d v="2012-05-27T15:01:02"/>
    <s v="PhP168000"/>
    <n v="168000"/>
    <x v="25"/>
    <x v="662"/>
    <s v="Clerk"/>
    <x v="5"/>
    <s v="Philippines"/>
    <x v="33"/>
    <x v="3"/>
    <x v="3"/>
    <x v="2"/>
    <x v="2"/>
    <x v="5"/>
    <x v="1"/>
  </r>
  <r>
    <s v="ID0682"/>
    <d v="2012-05-26T13:05:03"/>
    <s v="220000 in INR"/>
    <n v="220000"/>
    <x v="5"/>
    <x v="663"/>
    <s v="Accounts Payable Analyst"/>
    <x v="5"/>
    <s v="India"/>
    <x v="7"/>
    <x v="3"/>
    <x v="2"/>
    <x v="18"/>
    <x v="4"/>
    <x v="5"/>
    <x v="1"/>
  </r>
  <r>
    <s v="ID0775"/>
    <d v="2012-05-26T18:19:49"/>
    <s v="2.2 lakhs per annum"/>
    <n v="220000"/>
    <x v="5"/>
    <x v="663"/>
    <s v="Associate Software Engineer"/>
    <x v="6"/>
    <s v="India"/>
    <x v="7"/>
    <x v="3"/>
    <x v="3"/>
    <x v="19"/>
    <x v="4"/>
    <x v="5"/>
    <x v="1"/>
  </r>
  <r>
    <s v="ID0347"/>
    <d v="2012-05-26T01:39:37"/>
    <s v="3.8 k"/>
    <n v="3800"/>
    <x v="0"/>
    <x v="664"/>
    <s v="MIS EXCUTIVE"/>
    <x v="3"/>
    <s v="India"/>
    <x v="7"/>
    <x v="3"/>
    <x v="3"/>
    <x v="0"/>
    <x v="0"/>
    <x v="5"/>
    <x v="1"/>
  </r>
  <r>
    <s v="ID1036"/>
    <d v="2012-05-28T13:05:39"/>
    <n v="210000"/>
    <n v="210000"/>
    <x v="5"/>
    <x v="665"/>
    <s v="MIS executive"/>
    <x v="3"/>
    <s v="India"/>
    <x v="7"/>
    <x v="3"/>
    <x v="1"/>
    <x v="36"/>
    <x v="4"/>
    <x v="5"/>
    <x v="1"/>
  </r>
  <r>
    <s v="ID1125"/>
    <d v="2012-05-28T17:38:46"/>
    <n v="210000"/>
    <n v="210000"/>
    <x v="5"/>
    <x v="665"/>
    <s v="information Analyst"/>
    <x v="5"/>
    <s v="India"/>
    <x v="7"/>
    <x v="3"/>
    <x v="1"/>
    <x v="24"/>
    <x v="4"/>
    <x v="5"/>
    <x v="1"/>
  </r>
  <r>
    <s v="ID1311"/>
    <d v="2012-05-29T14:55:29"/>
    <s v="210000 per annum"/>
    <n v="210000"/>
    <x v="5"/>
    <x v="665"/>
    <s v="MIS cum Purchase Executive"/>
    <x v="3"/>
    <s v="India"/>
    <x v="7"/>
    <x v="3"/>
    <x v="0"/>
    <x v="37"/>
    <x v="4"/>
    <x v="5"/>
    <x v="1"/>
  </r>
  <r>
    <s v="ID0771"/>
    <d v="2012-05-26T17:47:00"/>
    <n v="205000"/>
    <n v="205000"/>
    <x v="5"/>
    <x v="666"/>
    <s v="BRANCH ACCOUNTANT"/>
    <x v="8"/>
    <s v="India"/>
    <x v="7"/>
    <x v="3"/>
    <x v="1"/>
    <x v="2"/>
    <x v="2"/>
    <x v="5"/>
    <x v="1"/>
  </r>
  <r>
    <s v="ID0998"/>
    <d v="2012-05-28T09:41:04"/>
    <n v="204000"/>
    <n v="204000"/>
    <x v="5"/>
    <x v="667"/>
    <s v="Retired Government Officer, having knowledge in excel."/>
    <x v="0"/>
    <s v="India"/>
    <x v="7"/>
    <x v="3"/>
    <x v="3"/>
    <x v="0"/>
    <x v="0"/>
    <x v="5"/>
    <x v="1"/>
  </r>
  <r>
    <s v="ID1330"/>
    <d v="2012-05-29T16:26:15"/>
    <s v="17000 Rs"/>
    <n v="204000"/>
    <x v="5"/>
    <x v="667"/>
    <s v="MIS Associate"/>
    <x v="3"/>
    <s v="India"/>
    <x v="7"/>
    <x v="3"/>
    <x v="1"/>
    <x v="19"/>
    <x v="4"/>
    <x v="5"/>
    <x v="1"/>
  </r>
  <r>
    <s v="ID1795"/>
    <d v="2012-06-11T21:29:29"/>
    <n v="300"/>
    <n v="3600"/>
    <x v="0"/>
    <x v="668"/>
    <s v="Analyst"/>
    <x v="5"/>
    <s v="India"/>
    <x v="7"/>
    <x v="3"/>
    <x v="3"/>
    <x v="24"/>
    <x v="4"/>
    <x v="5"/>
    <x v="1"/>
  </r>
  <r>
    <s v="ID0230"/>
    <d v="2012-05-26T00:58:56"/>
    <n v="200000"/>
    <n v="200000"/>
    <x v="5"/>
    <x v="669"/>
    <s v="medical biller"/>
    <x v="5"/>
    <s v="India"/>
    <x v="7"/>
    <x v="3"/>
    <x v="0"/>
    <x v="0"/>
    <x v="0"/>
    <x v="5"/>
    <x v="1"/>
  </r>
  <r>
    <s v="ID0420"/>
    <d v="2012-05-26T02:19:12"/>
    <s v="INR 200000"/>
    <n v="200000"/>
    <x v="5"/>
    <x v="669"/>
    <s v="Consultant"/>
    <x v="4"/>
    <s v="India"/>
    <x v="7"/>
    <x v="3"/>
    <x v="0"/>
    <x v="0"/>
    <x v="0"/>
    <x v="5"/>
    <x v="1"/>
  </r>
  <r>
    <s v="ID0497"/>
    <d v="2012-05-26T03:49:21"/>
    <s v="200000 Rupees"/>
    <n v="200000"/>
    <x v="5"/>
    <x v="669"/>
    <s v="chemist"/>
    <x v="5"/>
    <s v="India"/>
    <x v="7"/>
    <x v="3"/>
    <x v="2"/>
    <x v="0"/>
    <x v="0"/>
    <x v="5"/>
    <x v="1"/>
  </r>
  <r>
    <s v="ID0636"/>
    <d v="2012-05-26T11:36:04"/>
    <s v="Rs. 200000"/>
    <n v="200000"/>
    <x v="5"/>
    <x v="669"/>
    <s v="Auditor"/>
    <x v="8"/>
    <s v="India"/>
    <x v="7"/>
    <x v="3"/>
    <x v="3"/>
    <x v="18"/>
    <x v="4"/>
    <x v="5"/>
    <x v="1"/>
  </r>
  <r>
    <s v="ID0665"/>
    <d v="2012-05-26T12:35:42"/>
    <s v="INR 2 l;acks"/>
    <n v="200000"/>
    <x v="5"/>
    <x v="669"/>
    <s v="MIS EXECUTIVE"/>
    <x v="3"/>
    <s v="India"/>
    <x v="7"/>
    <x v="3"/>
    <x v="1"/>
    <x v="18"/>
    <x v="4"/>
    <x v="5"/>
    <x v="1"/>
  </r>
  <r>
    <s v="ID0846"/>
    <d v="2012-05-27T00:53:20"/>
    <s v="2 lac"/>
    <n v="200000"/>
    <x v="5"/>
    <x v="669"/>
    <s v="Bio-Statiscian"/>
    <x v="3"/>
    <s v="India"/>
    <x v="7"/>
    <x v="3"/>
    <x v="3"/>
    <x v="24"/>
    <x v="4"/>
    <x v="5"/>
    <x v="1"/>
  </r>
  <r>
    <s v="ID0848"/>
    <d v="2012-05-27T01:22:06"/>
    <s v="INR 2,00,000"/>
    <n v="200000"/>
    <x v="5"/>
    <x v="669"/>
    <s v="Sales Analyst"/>
    <x v="5"/>
    <s v="India"/>
    <x v="7"/>
    <x v="3"/>
    <x v="3"/>
    <x v="19"/>
    <x v="4"/>
    <x v="5"/>
    <x v="1"/>
  </r>
  <r>
    <s v="ID1046"/>
    <d v="2012-05-28T13:42:35"/>
    <s v="2,00,000 INR"/>
    <n v="200000"/>
    <x v="5"/>
    <x v="669"/>
    <s v="Monitoring &amp; evaluation officer"/>
    <x v="0"/>
    <s v="India"/>
    <x v="7"/>
    <x v="3"/>
    <x v="1"/>
    <x v="9"/>
    <x v="0"/>
    <x v="5"/>
    <x v="1"/>
  </r>
  <r>
    <s v="ID1065"/>
    <d v="2012-05-28T14:44:26"/>
    <s v="Rs 200000"/>
    <n v="200000"/>
    <x v="5"/>
    <x v="669"/>
    <s v="Business Development Executive"/>
    <x v="0"/>
    <s v="India"/>
    <x v="7"/>
    <x v="3"/>
    <x v="2"/>
    <x v="12"/>
    <x v="0"/>
    <x v="5"/>
    <x v="1"/>
  </r>
  <r>
    <s v="ID1066"/>
    <d v="2012-05-28T14:45:04"/>
    <s v="2LAKHS"/>
    <n v="200000"/>
    <x v="5"/>
    <x v="669"/>
    <s v="MIS Executive"/>
    <x v="3"/>
    <s v="India"/>
    <x v="7"/>
    <x v="3"/>
    <x v="3"/>
    <x v="18"/>
    <x v="4"/>
    <x v="5"/>
    <x v="1"/>
  </r>
  <r>
    <s v="ID1142"/>
    <d v="2012-05-28T19:05:22"/>
    <s v="200000 rupees"/>
    <n v="200000"/>
    <x v="5"/>
    <x v="669"/>
    <s v="MIS Sr. Executive"/>
    <x v="3"/>
    <s v="India"/>
    <x v="7"/>
    <x v="3"/>
    <x v="1"/>
    <x v="12"/>
    <x v="0"/>
    <x v="5"/>
    <x v="1"/>
  </r>
  <r>
    <s v="ID1178"/>
    <d v="2012-05-28T22:48:32"/>
    <s v="INR 20 Lakhs p.a."/>
    <n v="200000"/>
    <x v="5"/>
    <x v="669"/>
    <s v="Associate"/>
    <x v="5"/>
    <s v="India"/>
    <x v="7"/>
    <x v="3"/>
    <x v="0"/>
    <x v="7"/>
    <x v="0"/>
    <x v="5"/>
    <x v="1"/>
  </r>
  <r>
    <s v="ID1313"/>
    <d v="2012-05-29T15:02:56"/>
    <s v="2 LPA"/>
    <n v="200000"/>
    <x v="5"/>
    <x v="669"/>
    <s v="MIS"/>
    <x v="3"/>
    <s v="India"/>
    <x v="7"/>
    <x v="3"/>
    <x v="2"/>
    <x v="18"/>
    <x v="4"/>
    <x v="5"/>
    <x v="1"/>
  </r>
  <r>
    <s v="ID1469"/>
    <d v="2012-05-30T16:12:34"/>
    <s v="Rs. 200000"/>
    <n v="200000"/>
    <x v="5"/>
    <x v="669"/>
    <s v="Executive"/>
    <x v="5"/>
    <s v="India"/>
    <x v="7"/>
    <x v="3"/>
    <x v="3"/>
    <x v="26"/>
    <x v="2"/>
    <x v="5"/>
    <x v="1"/>
  </r>
  <r>
    <s v="ID1536"/>
    <d v="2012-05-31T11:08:38"/>
    <s v="Rs. 200000/-"/>
    <n v="200000"/>
    <x v="5"/>
    <x v="669"/>
    <s v="Accounts Executive"/>
    <x v="8"/>
    <s v="India"/>
    <x v="7"/>
    <x v="3"/>
    <x v="1"/>
    <x v="18"/>
    <x v="4"/>
    <x v="5"/>
    <x v="1"/>
  </r>
  <r>
    <s v="ID1687"/>
    <d v="2012-06-05T18:31:59"/>
    <s v="200000 INR"/>
    <n v="200000"/>
    <x v="5"/>
    <x v="669"/>
    <s v="Executive"/>
    <x v="5"/>
    <s v="India"/>
    <x v="7"/>
    <x v="3"/>
    <x v="0"/>
    <x v="22"/>
    <x v="3"/>
    <x v="5"/>
    <x v="1"/>
  </r>
  <r>
    <s v="ID1105"/>
    <d v="2012-05-28T16:28:25"/>
    <n v="3500"/>
    <n v="3500"/>
    <x v="0"/>
    <x v="670"/>
    <s v="OFFICER"/>
    <x v="0"/>
    <s v="PAKISTAN"/>
    <x v="49"/>
    <x v="3"/>
    <x v="3"/>
    <x v="25"/>
    <x v="4"/>
    <x v="5"/>
    <x v="1"/>
  </r>
  <r>
    <s v="ID0939"/>
    <d v="2012-05-27T23:43:21"/>
    <n v="290"/>
    <n v="3480"/>
    <x v="0"/>
    <x v="671"/>
    <s v="Reconciliation Manager in Textile Mill"/>
    <x v="0"/>
    <s v="Pakistan"/>
    <x v="49"/>
    <x v="3"/>
    <x v="1"/>
    <x v="7"/>
    <x v="0"/>
    <x v="5"/>
    <x v="1"/>
  </r>
  <r>
    <s v="ID0202"/>
    <d v="2012-05-26T00:53:18"/>
    <s v="INR 16000"/>
    <n v="192000"/>
    <x v="5"/>
    <x v="672"/>
    <s v="Administrative"/>
    <x v="5"/>
    <s v="India"/>
    <x v="7"/>
    <x v="3"/>
    <x v="1"/>
    <x v="0"/>
    <x v="0"/>
    <x v="5"/>
    <x v="1"/>
  </r>
  <r>
    <s v="ID1683"/>
    <d v="2012-06-05T07:05:12"/>
    <s v="Rs 16000"/>
    <n v="192000"/>
    <x v="5"/>
    <x v="672"/>
    <s v="Sr Associate"/>
    <x v="5"/>
    <s v="India"/>
    <x v="7"/>
    <x v="3"/>
    <x v="3"/>
    <x v="12"/>
    <x v="0"/>
    <x v="5"/>
    <x v="1"/>
  </r>
  <r>
    <s v="ID1652"/>
    <d v="2012-06-04T02:03:53"/>
    <s v="280$/ month"/>
    <n v="3360"/>
    <x v="0"/>
    <x v="673"/>
    <s v="service executive"/>
    <x v="5"/>
    <s v="India"/>
    <x v="7"/>
    <x v="3"/>
    <x v="0"/>
    <x v="18"/>
    <x v="4"/>
    <x v="5"/>
    <x v="1"/>
  </r>
  <r>
    <s v="ID0172"/>
    <d v="2012-05-26T00:48:48"/>
    <n v="180000"/>
    <n v="180000"/>
    <x v="5"/>
    <x v="674"/>
    <s v="Sr. Associate"/>
    <x v="5"/>
    <s v="India"/>
    <x v="7"/>
    <x v="3"/>
    <x v="3"/>
    <x v="0"/>
    <x v="0"/>
    <x v="5"/>
    <x v="1"/>
  </r>
  <r>
    <s v="ID0178"/>
    <d v="2012-05-26T00:49:35"/>
    <n v="180000"/>
    <n v="180000"/>
    <x v="5"/>
    <x v="674"/>
    <s v="Sr. Associate"/>
    <x v="5"/>
    <s v="India"/>
    <x v="7"/>
    <x v="3"/>
    <x v="3"/>
    <x v="0"/>
    <x v="0"/>
    <x v="5"/>
    <x v="1"/>
  </r>
  <r>
    <s v="ID0297"/>
    <d v="2012-05-26T01:19:37"/>
    <s v="Rs.1.8 lakhs "/>
    <n v="180000"/>
    <x v="5"/>
    <x v="674"/>
    <s v="Administrative Officer"/>
    <x v="0"/>
    <s v="India"/>
    <x v="7"/>
    <x v="3"/>
    <x v="3"/>
    <x v="0"/>
    <x v="0"/>
    <x v="5"/>
    <x v="1"/>
  </r>
  <r>
    <s v="ID0699"/>
    <d v="2012-05-26T13:42:21"/>
    <n v="180000"/>
    <n v="180000"/>
    <x v="5"/>
    <x v="674"/>
    <s v="accounts"/>
    <x v="8"/>
    <s v="India"/>
    <x v="7"/>
    <x v="3"/>
    <x v="2"/>
    <x v="14"/>
    <x v="2"/>
    <x v="5"/>
    <x v="1"/>
  </r>
  <r>
    <s v="ID0719"/>
    <d v="2012-05-26T14:41:00"/>
    <s v="Rs 15000"/>
    <n v="180000"/>
    <x v="5"/>
    <x v="674"/>
    <s v="Import &amp; Export Documentation Executive"/>
    <x v="0"/>
    <s v="India"/>
    <x v="7"/>
    <x v="3"/>
    <x v="1"/>
    <x v="17"/>
    <x v="0"/>
    <x v="5"/>
    <x v="1"/>
  </r>
  <r>
    <s v="ID0733"/>
    <d v="2012-05-26T15:21:41"/>
    <n v="180000"/>
    <n v="180000"/>
    <x v="5"/>
    <x v="674"/>
    <s v="Accountant"/>
    <x v="8"/>
    <s v="India"/>
    <x v="7"/>
    <x v="3"/>
    <x v="1"/>
    <x v="25"/>
    <x v="4"/>
    <x v="5"/>
    <x v="1"/>
  </r>
  <r>
    <s v="ID0904"/>
    <d v="2012-05-27T15:26:34"/>
    <s v="180000 INR"/>
    <n v="180000"/>
    <x v="5"/>
    <x v="674"/>
    <s v="Executive"/>
    <x v="5"/>
    <s v="India"/>
    <x v="7"/>
    <x v="3"/>
    <x v="2"/>
    <x v="36"/>
    <x v="4"/>
    <x v="5"/>
    <x v="1"/>
  </r>
  <r>
    <s v="ID0924"/>
    <d v="2012-05-27T20:51:55"/>
    <n v="180000"/>
    <n v="180000"/>
    <x v="5"/>
    <x v="674"/>
    <s v="MIS TEAM MEMBER"/>
    <x v="3"/>
    <s v="India"/>
    <x v="7"/>
    <x v="3"/>
    <x v="1"/>
    <x v="9"/>
    <x v="0"/>
    <x v="5"/>
    <x v="1"/>
  </r>
  <r>
    <s v="ID1005"/>
    <d v="2012-05-28T10:27:48"/>
    <n v="180000"/>
    <n v="180000"/>
    <x v="5"/>
    <x v="674"/>
    <s v="Audit executive"/>
    <x v="5"/>
    <s v="INDIA"/>
    <x v="7"/>
    <x v="3"/>
    <x v="3"/>
    <x v="2"/>
    <x v="2"/>
    <x v="5"/>
    <x v="1"/>
  </r>
  <r>
    <s v="ID1047"/>
    <d v="2012-05-28T13:43:01"/>
    <n v="1.8"/>
    <n v="180000"/>
    <x v="5"/>
    <x v="674"/>
    <s v="MIS EXCUTIVE"/>
    <x v="3"/>
    <s v="India"/>
    <x v="7"/>
    <x v="3"/>
    <x v="1"/>
    <x v="25"/>
    <x v="4"/>
    <x v="5"/>
    <x v="1"/>
  </r>
  <r>
    <s v="ID1112"/>
    <d v="2012-05-28T16:53:13"/>
    <s v="Rs. 15000"/>
    <n v="180000"/>
    <x v="5"/>
    <x v="674"/>
    <s v="Logistics Operation Analyst"/>
    <x v="5"/>
    <s v="India"/>
    <x v="7"/>
    <x v="3"/>
    <x v="1"/>
    <x v="18"/>
    <x v="4"/>
    <x v="5"/>
    <x v="1"/>
  </r>
  <r>
    <s v="ID1547"/>
    <d v="2012-05-31T17:34:34"/>
    <s v="Rs. 180000"/>
    <n v="180000"/>
    <x v="5"/>
    <x v="674"/>
    <s v="Asst Store Manager"/>
    <x v="0"/>
    <s v="India"/>
    <x v="7"/>
    <x v="3"/>
    <x v="3"/>
    <x v="12"/>
    <x v="0"/>
    <x v="5"/>
    <x v="1"/>
  </r>
  <r>
    <s v="ID1753"/>
    <d v="2012-06-08T13:55:44"/>
    <s v="15000inr"/>
    <n v="180000"/>
    <x v="5"/>
    <x v="674"/>
    <s v="mis"/>
    <x v="3"/>
    <s v="India"/>
    <x v="7"/>
    <x v="3"/>
    <x v="3"/>
    <x v="19"/>
    <x v="4"/>
    <x v="5"/>
    <x v="1"/>
  </r>
  <r>
    <s v="ID1924"/>
    <d v="2012-06-20T12:53:56"/>
    <n v="180000"/>
    <n v="180000"/>
    <x v="5"/>
    <x v="674"/>
    <s v="Customer Resolution"/>
    <x v="5"/>
    <s v="India"/>
    <x v="7"/>
    <x v="3"/>
    <x v="3"/>
    <x v="18"/>
    <x v="4"/>
    <x v="5"/>
    <x v="1"/>
  </r>
  <r>
    <s v="ID1481"/>
    <d v="2012-05-30T18:47:17"/>
    <s v="US $ 3200"/>
    <n v="3200"/>
    <x v="0"/>
    <x v="675"/>
    <s v="Regional Business Manager "/>
    <x v="0"/>
    <s v="India"/>
    <x v="7"/>
    <x v="3"/>
    <x v="1"/>
    <x v="55"/>
    <x v="3"/>
    <x v="5"/>
    <x v="1"/>
  </r>
  <r>
    <s v="ID1026"/>
    <d v="2012-05-28T12:32:12"/>
    <n v="300000"/>
    <n v="300000"/>
    <x v="20"/>
    <x v="676"/>
    <s v="Banker"/>
    <x v="0"/>
    <s v="Pakistan"/>
    <x v="49"/>
    <x v="3"/>
    <x v="3"/>
    <x v="25"/>
    <x v="4"/>
    <x v="5"/>
    <x v="1"/>
  </r>
  <r>
    <s v="ID0809"/>
    <d v="2012-05-26T21:56:36"/>
    <n v="170000"/>
    <n v="170000"/>
    <x v="5"/>
    <x v="677"/>
    <s v="Sr. Executive MIS"/>
    <x v="3"/>
    <s v="India"/>
    <x v="7"/>
    <x v="3"/>
    <x v="3"/>
    <x v="19"/>
    <x v="4"/>
    <x v="5"/>
    <x v="1"/>
  </r>
  <r>
    <s v="ID1792"/>
    <d v="2012-06-11T19:40:47"/>
    <s v="3000 $"/>
    <n v="3000"/>
    <x v="0"/>
    <x v="678"/>
    <s v="executive"/>
    <x v="5"/>
    <s v="Bangladesh"/>
    <x v="76"/>
    <x v="3"/>
    <x v="0"/>
    <x v="13"/>
    <x v="2"/>
    <x v="5"/>
    <x v="1"/>
  </r>
  <r>
    <s v="ID0695"/>
    <d v="2012-05-26T13:29:12"/>
    <s v="3000 $"/>
    <n v="3000"/>
    <x v="0"/>
    <x v="678"/>
    <s v="Call Centre Consultant"/>
    <x v="4"/>
    <s v="Cambodia"/>
    <x v="101"/>
    <x v="3"/>
    <x v="2"/>
    <x v="19"/>
    <x v="4"/>
    <x v="5"/>
    <x v="1"/>
  </r>
  <r>
    <s v="ID0859"/>
    <d v="2012-05-27T03:37:32"/>
    <s v="3000 $"/>
    <n v="3000"/>
    <x v="0"/>
    <x v="678"/>
    <s v="Statistical Analyst"/>
    <x v="5"/>
    <s v="Pakistan"/>
    <x v="49"/>
    <x v="3"/>
    <x v="2"/>
    <x v="19"/>
    <x v="4"/>
    <x v="5"/>
    <x v="1"/>
  </r>
  <r>
    <s v="ID1317"/>
    <d v="2012-05-29T15:18:45"/>
    <n v="250"/>
    <n v="3000"/>
    <x v="0"/>
    <x v="678"/>
    <s v="FANANCE"/>
    <x v="8"/>
    <s v="SRI LANKA"/>
    <x v="35"/>
    <x v="3"/>
    <x v="3"/>
    <x v="19"/>
    <x v="4"/>
    <x v="5"/>
    <x v="1"/>
  </r>
  <r>
    <s v="ID1904"/>
    <d v="2012-06-19T17:01:38"/>
    <s v="52,224.00ETB"/>
    <n v="52224"/>
    <x v="34"/>
    <x v="679"/>
    <s v="Project Costing &amp;Dashboard reporting"/>
    <x v="3"/>
    <s v="Ethiopia"/>
    <x v="102"/>
    <x v="4"/>
    <x v="3"/>
    <x v="18"/>
    <x v="4"/>
    <x v="5"/>
    <x v="1"/>
  </r>
  <r>
    <s v="ID0661"/>
    <d v="2012-05-26T12:28:11"/>
    <s v="INR 165000"/>
    <n v="165000"/>
    <x v="5"/>
    <x v="680"/>
    <s v="Co-operative bank"/>
    <x v="0"/>
    <s v="India"/>
    <x v="7"/>
    <x v="3"/>
    <x v="1"/>
    <x v="26"/>
    <x v="2"/>
    <x v="5"/>
    <x v="1"/>
  </r>
  <r>
    <s v="ID0621"/>
    <d v="2012-05-26T10:59:39"/>
    <s v="1 lakh 60 thousand INR/Year"/>
    <n v="160000"/>
    <x v="5"/>
    <x v="681"/>
    <s v="MIS Executive"/>
    <x v="3"/>
    <s v="India"/>
    <x v="7"/>
    <x v="3"/>
    <x v="1"/>
    <x v="18"/>
    <x v="4"/>
    <x v="5"/>
    <x v="1"/>
  </r>
  <r>
    <s v="ID1132"/>
    <d v="2012-05-28T18:05:13"/>
    <n v="150252"/>
    <n v="150252"/>
    <x v="5"/>
    <x v="682"/>
    <s v="KEY"/>
    <x v="0"/>
    <s v="India"/>
    <x v="7"/>
    <x v="3"/>
    <x v="2"/>
    <x v="12"/>
    <x v="0"/>
    <x v="5"/>
    <x v="1"/>
  </r>
  <r>
    <s v="ID0649"/>
    <d v="2012-05-26T12:05:35"/>
    <n v="150000"/>
    <n v="150000"/>
    <x v="5"/>
    <x v="683"/>
    <s v="Executive"/>
    <x v="0"/>
    <s v="India"/>
    <x v="7"/>
    <x v="3"/>
    <x v="2"/>
    <x v="12"/>
    <x v="0"/>
    <x v="5"/>
    <x v="1"/>
  </r>
  <r>
    <s v="ID0697"/>
    <d v="2012-05-26T13:31:20"/>
    <s v="Rs. 150000"/>
    <n v="150000"/>
    <x v="5"/>
    <x v="683"/>
    <s v="Oprations head"/>
    <x v="2"/>
    <s v="India"/>
    <x v="7"/>
    <x v="3"/>
    <x v="3"/>
    <x v="37"/>
    <x v="4"/>
    <x v="5"/>
    <x v="1"/>
  </r>
  <r>
    <s v="ID0794"/>
    <d v="2012-05-26T20:31:30"/>
    <s v="ONE LACK FIFTY THOUSAND(INR)"/>
    <n v="150000"/>
    <x v="5"/>
    <x v="683"/>
    <s v="WORKING WITH PRODUCT TEAM OF MAKEMYTRIP.COM"/>
    <x v="5"/>
    <s v="India"/>
    <x v="7"/>
    <x v="3"/>
    <x v="3"/>
    <x v="19"/>
    <x v="4"/>
    <x v="5"/>
    <x v="1"/>
  </r>
  <r>
    <s v="ID1721"/>
    <d v="2012-06-06T20:07:43"/>
    <s v="1.5 LINR"/>
    <n v="150000"/>
    <x v="5"/>
    <x v="683"/>
    <s v="MIS Executive"/>
    <x v="3"/>
    <s v="India"/>
    <x v="7"/>
    <x v="3"/>
    <x v="1"/>
    <x v="18"/>
    <x v="4"/>
    <x v="5"/>
    <x v="1"/>
  </r>
  <r>
    <s v="ID1785"/>
    <d v="2012-06-11T03:11:39"/>
    <n v="150000"/>
    <n v="150000"/>
    <x v="5"/>
    <x v="683"/>
    <s v="ENGINEER"/>
    <x v="6"/>
    <s v="India"/>
    <x v="7"/>
    <x v="3"/>
    <x v="2"/>
    <x v="24"/>
    <x v="4"/>
    <x v="5"/>
    <x v="1"/>
  </r>
  <r>
    <s v="ID0093"/>
    <d v="2012-05-26T00:39:54"/>
    <s v="Rs. 12,000/-"/>
    <n v="144000"/>
    <x v="5"/>
    <x v="684"/>
    <s v="Financial Consultant"/>
    <x v="4"/>
    <s v="India"/>
    <x v="7"/>
    <x v="3"/>
    <x v="0"/>
    <x v="0"/>
    <x v="0"/>
    <x v="5"/>
    <x v="1"/>
  </r>
  <r>
    <s v="ID0687"/>
    <d v="2012-05-26T13:17:36"/>
    <s v="Rs. 144000"/>
    <n v="144000"/>
    <x v="5"/>
    <x v="684"/>
    <s v="Team Leader"/>
    <x v="0"/>
    <s v="India"/>
    <x v="7"/>
    <x v="3"/>
    <x v="2"/>
    <x v="17"/>
    <x v="0"/>
    <x v="5"/>
    <x v="1"/>
  </r>
  <r>
    <s v="ID0818"/>
    <d v="2012-05-26T22:29:21"/>
    <n v="144000"/>
    <n v="144000"/>
    <x v="5"/>
    <x v="684"/>
    <s v="BPO information process enabler"/>
    <x v="5"/>
    <s v="India"/>
    <x v="7"/>
    <x v="3"/>
    <x v="1"/>
    <x v="24"/>
    <x v="4"/>
    <x v="5"/>
    <x v="1"/>
  </r>
  <r>
    <s v="ID0879"/>
    <d v="2012-05-27T12:03:51"/>
    <n v="144000"/>
    <n v="144000"/>
    <x v="5"/>
    <x v="684"/>
    <s v="Cost Trainee"/>
    <x v="5"/>
    <s v="India"/>
    <x v="7"/>
    <x v="3"/>
    <x v="3"/>
    <x v="24"/>
    <x v="4"/>
    <x v="5"/>
    <x v="1"/>
  </r>
  <r>
    <s v="ID0923"/>
    <d v="2012-05-27T20:43:13"/>
    <s v="Rs. 144000"/>
    <n v="144000"/>
    <x v="5"/>
    <x v="684"/>
    <s v="operation supervisor"/>
    <x v="7"/>
    <s v="India"/>
    <x v="7"/>
    <x v="3"/>
    <x v="3"/>
    <x v="25"/>
    <x v="4"/>
    <x v="5"/>
    <x v="1"/>
  </r>
  <r>
    <s v="ID1082"/>
    <d v="2012-05-28T15:34:12"/>
    <n v="140000"/>
    <n v="140000"/>
    <x v="5"/>
    <x v="685"/>
    <s v="Accountant"/>
    <x v="8"/>
    <s v="India"/>
    <x v="7"/>
    <x v="3"/>
    <x v="3"/>
    <x v="25"/>
    <x v="4"/>
    <x v="5"/>
    <x v="1"/>
  </r>
  <r>
    <s v="ID1773"/>
    <d v="2012-06-10T00:50:26"/>
    <s v="1.40 lac"/>
    <n v="140000"/>
    <x v="5"/>
    <x v="685"/>
    <s v="magic"/>
    <x v="9"/>
    <s v="India"/>
    <x v="7"/>
    <x v="3"/>
    <x v="3"/>
    <x v="12"/>
    <x v="0"/>
    <x v="5"/>
    <x v="1"/>
  </r>
  <r>
    <s v="ID1791"/>
    <d v="2012-06-11T17:54:22"/>
    <n v="200"/>
    <n v="2400"/>
    <x v="0"/>
    <x v="686"/>
    <s v="computer operator"/>
    <x v="5"/>
    <s v="India"/>
    <x v="7"/>
    <x v="3"/>
    <x v="2"/>
    <x v="18"/>
    <x v="4"/>
    <x v="5"/>
    <x v="1"/>
  </r>
  <r>
    <s v="ID1050"/>
    <d v="2012-05-28T14:00:56"/>
    <n v="194"/>
    <n v="2400"/>
    <x v="0"/>
    <x v="686"/>
    <s v="Accounts Officer"/>
    <x v="8"/>
    <s v="Pakistan"/>
    <x v="49"/>
    <x v="3"/>
    <x v="2"/>
    <x v="5"/>
    <x v="2"/>
    <x v="5"/>
    <x v="1"/>
  </r>
  <r>
    <s v="ID0469"/>
    <d v="2012-05-26T03:13:13"/>
    <n v="125000"/>
    <n v="125000"/>
    <x v="5"/>
    <x v="687"/>
    <s v="clerk"/>
    <x v="5"/>
    <s v="India"/>
    <x v="7"/>
    <x v="3"/>
    <x v="3"/>
    <x v="0"/>
    <x v="0"/>
    <x v="5"/>
    <x v="1"/>
  </r>
  <r>
    <s v="ID1649"/>
    <d v="2012-06-03T17:39:14"/>
    <s v="Rs. 125000"/>
    <n v="125000"/>
    <x v="5"/>
    <x v="687"/>
    <s v="No"/>
    <x v="5"/>
    <s v="India"/>
    <x v="7"/>
    <x v="3"/>
    <x v="2"/>
    <x v="25"/>
    <x v="4"/>
    <x v="5"/>
    <x v="1"/>
  </r>
  <r>
    <s v="ID0723"/>
    <d v="2012-05-26T14:57:45"/>
    <s v="PKR 17000"/>
    <n v="204000"/>
    <x v="20"/>
    <x v="688"/>
    <s v="Accounts Manager"/>
    <x v="0"/>
    <s v="Pakistan"/>
    <x v="49"/>
    <x v="3"/>
    <x v="1"/>
    <x v="19"/>
    <x v="4"/>
    <x v="5"/>
    <x v="1"/>
  </r>
  <r>
    <s v="ID0685"/>
    <d v="2012-05-26T13:12:48"/>
    <s v="1,20,000 INR"/>
    <n v="120000"/>
    <x v="5"/>
    <x v="689"/>
    <s v="Data Analyst"/>
    <x v="5"/>
    <s v="India"/>
    <x v="7"/>
    <x v="3"/>
    <x v="2"/>
    <x v="18"/>
    <x v="4"/>
    <x v="5"/>
    <x v="1"/>
  </r>
  <r>
    <s v="ID0708"/>
    <d v="2012-05-26T14:04:35"/>
    <s v="Rs 10000"/>
    <n v="120000"/>
    <x v="5"/>
    <x v="689"/>
    <s v="Intern"/>
    <x v="5"/>
    <s v="India"/>
    <x v="7"/>
    <x v="3"/>
    <x v="0"/>
    <x v="0"/>
    <x v="0"/>
    <x v="5"/>
    <x v="1"/>
  </r>
  <r>
    <s v="ID0766"/>
    <d v="2012-05-26T17:10:20"/>
    <n v="120000"/>
    <n v="120000"/>
    <x v="5"/>
    <x v="689"/>
    <s v="ACCOUNTANT"/>
    <x v="8"/>
    <s v="India"/>
    <x v="7"/>
    <x v="3"/>
    <x v="2"/>
    <x v="19"/>
    <x v="4"/>
    <x v="5"/>
    <x v="1"/>
  </r>
  <r>
    <s v="ID0897"/>
    <d v="2012-05-27T14:47:21"/>
    <n v="120000"/>
    <n v="120000"/>
    <x v="5"/>
    <x v="689"/>
    <s v="co ordinator"/>
    <x v="0"/>
    <s v="India"/>
    <x v="7"/>
    <x v="3"/>
    <x v="3"/>
    <x v="12"/>
    <x v="0"/>
    <x v="5"/>
    <x v="1"/>
  </r>
  <r>
    <s v="ID1029"/>
    <d v="2012-05-28T12:47:20"/>
    <n v="120000"/>
    <n v="120000"/>
    <x v="5"/>
    <x v="689"/>
    <s v="Audit Assistant"/>
    <x v="5"/>
    <s v="India"/>
    <x v="7"/>
    <x v="3"/>
    <x v="2"/>
    <x v="36"/>
    <x v="4"/>
    <x v="5"/>
    <x v="1"/>
  </r>
  <r>
    <s v="ID0659"/>
    <d v="2012-05-26T12:27:20"/>
    <n v="200000"/>
    <n v="200000"/>
    <x v="20"/>
    <x v="690"/>
    <s v="Accounts Officer"/>
    <x v="8"/>
    <s v="Pakistan"/>
    <x v="49"/>
    <x v="3"/>
    <x v="2"/>
    <x v="19"/>
    <x v="4"/>
    <x v="5"/>
    <x v="1"/>
  </r>
  <r>
    <s v="ID0783"/>
    <d v="2012-05-26T19:13:39"/>
    <s v="180000 PKR"/>
    <n v="180000"/>
    <x v="20"/>
    <x v="691"/>
    <s v="S&amp;D Reporting &amp; Analysis Team Leader"/>
    <x v="3"/>
    <s v="Pakistan"/>
    <x v="49"/>
    <x v="3"/>
    <x v="1"/>
    <x v="17"/>
    <x v="0"/>
    <x v="5"/>
    <x v="1"/>
  </r>
  <r>
    <s v="ID1014"/>
    <d v="2012-05-28T11:37:17"/>
    <s v="LKR 240000"/>
    <n v="240000"/>
    <x v="35"/>
    <x v="692"/>
    <s v="Management Trainee"/>
    <x v="0"/>
    <s v="Sri Lanka"/>
    <x v="35"/>
    <x v="3"/>
    <x v="3"/>
    <x v="18"/>
    <x v="4"/>
    <x v="5"/>
    <x v="1"/>
  </r>
  <r>
    <s v="ID1154"/>
    <d v="2012-05-28T20:43:31"/>
    <n v="168000"/>
    <n v="168000"/>
    <x v="20"/>
    <x v="693"/>
    <s v="Accounts Assistant"/>
    <x v="8"/>
    <s v="Pakistan"/>
    <x v="49"/>
    <x v="3"/>
    <x v="3"/>
    <x v="2"/>
    <x v="2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dataPosition="0" applyNumberFormats="0" applyBorderFormats="0" applyFontFormats="0" applyPatternFormats="0" applyAlignmentFormats="0" applyWidthHeightFormats="1" dataCaption="Valores" updatedVersion="4" minRefreshableVersion="3" useAutoFormatting="1" itemPrintTitles="1" mergeItem="1" createdVersion="4" indent="0" outline="1" outlineData="1" chartFormat="10" customListSort="0">
  <location ref="B1:G116" firstHeaderRow="0" firstDataRow="1" firstDataCol="1"/>
  <pivotFields count="16">
    <pivotField subtotalTop="0" showAll="0"/>
    <pivotField numFmtId="164" subtotalTop="0" showAll="0"/>
    <pivotField subtotalTop="0" showAll="0"/>
    <pivotField subtotalTop="0" showAll="0"/>
    <pivotField subtotalTop="0" showAll="0">
      <items count="37">
        <item x="15"/>
        <item x="4"/>
        <item x="24"/>
        <item x="6"/>
        <item x="3"/>
        <item x="7"/>
        <item x="27"/>
        <item x="19"/>
        <item x="10"/>
        <item x="26"/>
        <item x="21"/>
        <item x="34"/>
        <item x="2"/>
        <item x="1"/>
        <item x="33"/>
        <item x="5"/>
        <item x="17"/>
        <item x="16"/>
        <item x="35"/>
        <item x="28"/>
        <item x="32"/>
        <item x="31"/>
        <item x="30"/>
        <item x="18"/>
        <item x="29"/>
        <item x="14"/>
        <item x="8"/>
        <item x="25"/>
        <item x="20"/>
        <item x="23"/>
        <item x="22"/>
        <item x="11"/>
        <item x="13"/>
        <item x="12"/>
        <item x="0"/>
        <item x="9"/>
        <item t="default"/>
      </items>
    </pivotField>
    <pivotField dataField="1" numFmtId="4" subtotalTop="0" multipleItemSelectionAllowed="1" showAll="0">
      <items count="696"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694"/>
        <item x="58"/>
        <item t="default"/>
      </items>
    </pivotField>
    <pivotField subtotalTop="0" showAll="0"/>
    <pivotField subtotalTop="0" showAll="0">
      <items count="11">
        <item x="8"/>
        <item x="5"/>
        <item x="4"/>
        <item x="7"/>
        <item x="2"/>
        <item x="6"/>
        <item x="0"/>
        <item x="9"/>
        <item x="3"/>
        <item x="1"/>
        <item t="default"/>
      </items>
    </pivotField>
    <pivotField subtotalTop="0" showAll="0"/>
    <pivotField axis="axisRow" subtotalTop="0" multipleItemSelectionAllowed="1" showAll="0" sortType="descending">
      <items count="104">
        <item x="66"/>
        <item x="65"/>
        <item x="62"/>
        <item x="95"/>
        <item x="98"/>
        <item x="86"/>
        <item x="6"/>
        <item x="46"/>
        <item x="54"/>
        <item x="92"/>
        <item x="76"/>
        <item x="48"/>
        <item x="37"/>
        <item x="99"/>
        <item x="90"/>
        <item x="5"/>
        <item x="82"/>
        <item x="101"/>
        <item x="3"/>
        <item x="18"/>
        <item x="29"/>
        <item x="73"/>
        <item x="63"/>
        <item x="60"/>
        <item x="30"/>
        <item x="55"/>
        <item x="20"/>
        <item x="94"/>
        <item x="44"/>
        <item x="71"/>
        <item x="87"/>
        <item x="102"/>
        <item x="4"/>
        <item x="31"/>
        <item x="36"/>
        <item x="8"/>
        <item x="75"/>
        <item x="50"/>
        <item x="96"/>
        <item x="68"/>
        <item x="52"/>
        <item x="51"/>
        <item x="7"/>
        <item x="27"/>
        <item x="58"/>
        <item x="32"/>
        <item x="10"/>
        <item x="39"/>
        <item x="19"/>
        <item x="45"/>
        <item x="47"/>
        <item x="78"/>
        <item x="100"/>
        <item x="9"/>
        <item x="61"/>
        <item x="80"/>
        <item x="56"/>
        <item x="91"/>
        <item x="22"/>
        <item x="93"/>
        <item x="84"/>
        <item x="83"/>
        <item x="64"/>
        <item x="67"/>
        <item x="2"/>
        <item x="12"/>
        <item x="74"/>
        <item x="16"/>
        <item x="21"/>
        <item x="49"/>
        <item x="40"/>
        <item x="69"/>
        <item x="77"/>
        <item x="33"/>
        <item x="28"/>
        <item x="41"/>
        <item x="42"/>
        <item x="97"/>
        <item x="79"/>
        <item x="59"/>
        <item x="23"/>
        <item x="34"/>
        <item x="17"/>
        <item x="85"/>
        <item x="72"/>
        <item x="38"/>
        <item x="14"/>
        <item x="15"/>
        <item x="35"/>
        <item x="24"/>
        <item x="11"/>
        <item x="13"/>
        <item x="88"/>
        <item x="43"/>
        <item x="25"/>
        <item x="26"/>
        <item x="1"/>
        <item x="81"/>
        <item x="57"/>
        <item x="0"/>
        <item x="89"/>
        <item x="70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>
      <items count="6">
        <item x="4"/>
        <item x="0"/>
        <item x="3"/>
        <item x="1"/>
        <item x="2"/>
        <item t="default"/>
      </items>
    </pivotField>
    <pivotField subtotalTop="0" multipleItemSelectionAllowed="1" showAll="0">
      <items count="6">
        <item x="0"/>
        <item x="2"/>
        <item x="3"/>
        <item x="1"/>
        <item x="4"/>
        <item t="default"/>
      </items>
    </pivotField>
    <pivotField subtotalTop="0" multipleItemSelectionAllowed="1" showAll="0">
      <items count="57">
        <item x="53"/>
        <item x="44"/>
        <item x="35"/>
        <item x="49"/>
        <item x="50"/>
        <item x="24"/>
        <item x="39"/>
        <item x="31"/>
        <item x="54"/>
        <item x="19"/>
        <item x="47"/>
        <item x="27"/>
        <item x="18"/>
        <item x="36"/>
        <item x="25"/>
        <item x="37"/>
        <item x="41"/>
        <item x="12"/>
        <item x="15"/>
        <item x="38"/>
        <item x="7"/>
        <item x="0"/>
        <item x="52"/>
        <item x="42"/>
        <item x="17"/>
        <item x="51"/>
        <item x="48"/>
        <item x="9"/>
        <item x="43"/>
        <item x="29"/>
        <item x="2"/>
        <item x="26"/>
        <item x="13"/>
        <item x="28"/>
        <item x="14"/>
        <item x="5"/>
        <item x="22"/>
        <item x="11"/>
        <item x="10"/>
        <item x="55"/>
        <item x="3"/>
        <item x="30"/>
        <item x="16"/>
        <item x="32"/>
        <item x="8"/>
        <item x="34"/>
        <item x="6"/>
        <item x="45"/>
        <item x="23"/>
        <item x="1"/>
        <item x="4"/>
        <item x="40"/>
        <item x="33"/>
        <item x="21"/>
        <item x="46"/>
        <item x="20"/>
        <item t="default"/>
      </items>
    </pivotField>
    <pivotField showAll="0" defaultSubtotal="0">
      <items count="5">
        <item x="4"/>
        <item x="0"/>
        <item x="2"/>
        <item x="3"/>
        <item x="1"/>
      </items>
    </pivotField>
    <pivotField showAll="0" defaultSubtotal="0">
      <items count="6">
        <item x="5"/>
        <item x="4"/>
        <item x="3"/>
        <item x="2"/>
        <item x="1"/>
        <item x="0"/>
      </items>
    </pivotField>
    <pivotField showAll="0" defaultSubtotal="0">
      <items count="2">
        <item x="1"/>
        <item x="0"/>
      </items>
    </pivotField>
  </pivotFields>
  <rowFields count="2">
    <field x="10"/>
    <field x="9"/>
  </rowFields>
  <rowItems count="115">
    <i>
      <x/>
    </i>
    <i r="1">
      <x v="86"/>
    </i>
    <i r="1">
      <x v="53"/>
    </i>
    <i r="1">
      <x v="94"/>
    </i>
    <i r="1">
      <x v="95"/>
    </i>
    <i r="1">
      <x v="85"/>
    </i>
    <i r="1">
      <x v="49"/>
    </i>
    <i r="1">
      <x v="66"/>
    </i>
    <i r="1">
      <x v="102"/>
    </i>
    <i r="1">
      <x v="101"/>
    </i>
    <i r="1">
      <x v="54"/>
    </i>
    <i r="1">
      <x v="62"/>
    </i>
    <i r="1">
      <x v="29"/>
    </i>
    <i r="1">
      <x v="36"/>
    </i>
    <i r="1">
      <x v="61"/>
    </i>
    <i r="1">
      <x v="92"/>
    </i>
    <i r="1">
      <x v="57"/>
    </i>
    <i r="1">
      <x v="38"/>
    </i>
    <i r="1">
      <x v="31"/>
    </i>
    <i t="default">
      <x/>
    </i>
    <i>
      <x v="1"/>
    </i>
    <i r="1">
      <x v="99"/>
    </i>
    <i r="1">
      <x v="18"/>
    </i>
    <i r="1">
      <x v="15"/>
    </i>
    <i r="1">
      <x v="58"/>
    </i>
    <i r="1">
      <x v="20"/>
    </i>
    <i r="1">
      <x v="70"/>
    </i>
    <i r="1">
      <x v="12"/>
    </i>
    <i r="1">
      <x v="22"/>
    </i>
    <i r="1">
      <x v="98"/>
    </i>
    <i r="1">
      <x v="23"/>
    </i>
    <i r="1">
      <x v="2"/>
    </i>
    <i r="1">
      <x v="71"/>
    </i>
    <i r="1">
      <x v="72"/>
    </i>
    <i r="1">
      <x v="78"/>
    </i>
    <i r="1">
      <x v="14"/>
    </i>
    <i r="1">
      <x v="27"/>
    </i>
    <i r="1">
      <x v="4"/>
    </i>
    <i r="1">
      <x v="52"/>
    </i>
    <i t="default">
      <x v="1"/>
    </i>
    <i>
      <x v="2"/>
    </i>
    <i r="1">
      <x v="42"/>
    </i>
    <i r="1">
      <x v="94"/>
    </i>
    <i r="1">
      <x v="82"/>
    </i>
    <i r="1">
      <x v="81"/>
    </i>
    <i r="1">
      <x v="69"/>
    </i>
    <i r="1">
      <x v="43"/>
    </i>
    <i r="1">
      <x v="48"/>
    </i>
    <i r="1">
      <x v="73"/>
    </i>
    <i r="1">
      <x v="56"/>
    </i>
    <i r="1">
      <x v="76"/>
    </i>
    <i r="1">
      <x v="91"/>
    </i>
    <i r="1">
      <x v="28"/>
    </i>
    <i r="1">
      <x v="50"/>
    </i>
    <i r="1">
      <x v="88"/>
    </i>
    <i r="1">
      <x v="68"/>
    </i>
    <i r="1">
      <x v="44"/>
    </i>
    <i r="1">
      <x v="41"/>
    </i>
    <i r="1">
      <x v="8"/>
    </i>
    <i r="1">
      <x v="63"/>
    </i>
    <i r="1">
      <x v="21"/>
    </i>
    <i r="1">
      <x v="1"/>
    </i>
    <i r="1">
      <x v="10"/>
    </i>
    <i r="1">
      <x v="100"/>
    </i>
    <i r="1">
      <x v="39"/>
    </i>
    <i r="1">
      <x v="51"/>
    </i>
    <i r="1">
      <x v="5"/>
    </i>
    <i r="1">
      <x v="59"/>
    </i>
    <i r="1">
      <x v="3"/>
    </i>
    <i r="1">
      <x v="13"/>
    </i>
    <i r="1">
      <x v="17"/>
    </i>
    <i t="default">
      <x v="2"/>
    </i>
    <i>
      <x v="3"/>
    </i>
    <i r="1">
      <x v="96"/>
    </i>
    <i r="1">
      <x v="64"/>
    </i>
    <i r="1">
      <x v="35"/>
    </i>
    <i r="1">
      <x v="67"/>
    </i>
    <i r="1">
      <x v="32"/>
    </i>
    <i r="1">
      <x v="90"/>
    </i>
    <i r="1">
      <x v="80"/>
    </i>
    <i r="1">
      <x v="26"/>
    </i>
    <i r="1">
      <x v="87"/>
    </i>
    <i r="1">
      <x v="34"/>
    </i>
    <i r="1">
      <x v="46"/>
    </i>
    <i r="1">
      <x v="75"/>
    </i>
    <i r="1">
      <x v="45"/>
    </i>
    <i r="1">
      <x v="47"/>
    </i>
    <i r="1">
      <x v="33"/>
    </i>
    <i r="1">
      <x v="74"/>
    </i>
    <i r="1">
      <x v="19"/>
    </i>
    <i r="1">
      <x v="89"/>
    </i>
    <i r="1">
      <x v="11"/>
    </i>
    <i r="1">
      <x v="24"/>
    </i>
    <i r="1">
      <x v="40"/>
    </i>
    <i r="1">
      <x v="79"/>
    </i>
    <i r="1">
      <x v="93"/>
    </i>
    <i r="1">
      <x v="37"/>
    </i>
    <i r="1">
      <x v="7"/>
    </i>
    <i r="1">
      <x v="97"/>
    </i>
    <i r="1">
      <x v="25"/>
    </i>
    <i r="1">
      <x/>
    </i>
    <i r="1">
      <x v="84"/>
    </i>
    <i r="1">
      <x v="55"/>
    </i>
    <i r="1">
      <x v="16"/>
    </i>
    <i r="1">
      <x v="60"/>
    </i>
    <i r="1">
      <x v="83"/>
    </i>
    <i r="1">
      <x v="30"/>
    </i>
    <i r="1">
      <x v="9"/>
    </i>
    <i r="1">
      <x v="77"/>
    </i>
    <i t="default">
      <x v="3"/>
    </i>
    <i>
      <x v="4"/>
    </i>
    <i r="1">
      <x v="6"/>
    </i>
    <i r="1">
      <x v="65"/>
    </i>
    <i t="default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Salario USD" fld="5" baseField="10" baseItem="0" numFmtId="165"/>
    <dataField name="% do total" fld="5" showDataAs="percentOfTotal" baseField="10" baseItem="1048828" numFmtId="10"/>
    <dataField name="Counter" fld="5" subtotal="count" baseField="10" baseItem="0"/>
    <dataField name="% do counter" fld="5" subtotal="count" showDataAs="percentOfTotal" baseField="10" baseItem="0" numFmtId="10"/>
    <dataField name="% continente" fld="5" baseField="1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formats count="84">
    <format dxfId="167">
      <pivotArea field="10" type="button" dataOnly="0" labelOnly="1" outline="0" axis="axisRow" fieldPosition="0"/>
    </format>
    <format dxfId="166">
      <pivotArea dataOnly="0" labelOnly="1" grandCol="1" outline="0" fieldPosition="0"/>
    </format>
    <format dxfId="165">
      <pivotArea dataOnly="0" labelOnly="1" grandCol="1" outline="0" fieldPosition="0"/>
    </format>
    <format dxfId="164">
      <pivotArea type="origin" dataOnly="0" labelOnly="1" outline="0" fieldPosition="0"/>
    </format>
    <format dxfId="163">
      <pivotArea field="7" type="button" dataOnly="0" labelOnly="1" outline="0"/>
    </format>
    <format dxfId="162">
      <pivotArea type="topRight" dataOnly="0" labelOnly="1" outline="0" fieldPosition="0"/>
    </format>
    <format dxfId="161">
      <pivotArea type="origin" dataOnly="0" labelOnly="1" outline="0" fieldPosition="0"/>
    </format>
    <format dxfId="160">
      <pivotArea field="7" type="button" dataOnly="0" labelOnly="1" outline="0"/>
    </format>
    <format dxfId="159">
      <pivotArea type="topRight" dataOnly="0" labelOnly="1" outline="0" fieldPosition="0"/>
    </format>
    <format dxfId="158">
      <pivotArea field="7" type="button" dataOnly="0" labelOnly="1" outline="0"/>
    </format>
    <format dxfId="157">
      <pivotArea outline="0" fieldPosition="0">
        <references count="1">
          <reference field="4294967294" count="1">
            <x v="1"/>
          </reference>
        </references>
      </pivotArea>
    </format>
    <format dxfId="156">
      <pivotArea outline="0" fieldPosition="0">
        <references count="1">
          <reference field="4294967294" count="1">
            <x v="3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4">
      <pivotArea field="10" type="button" dataOnly="0" labelOnly="1" outline="0" axis="axisRow" fieldPosition="0"/>
    </format>
    <format dxfId="15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2">
      <pivotArea outline="0" fieldPosition="0">
        <references count="1">
          <reference field="4294967294" count="1">
            <x v="0"/>
          </reference>
        </references>
      </pivotArea>
    </format>
    <format dxfId="151">
      <pivotArea outline="0" fieldPosition="0">
        <references count="1">
          <reference field="4294967294" count="1">
            <x v="4"/>
          </reference>
        </references>
      </pivotArea>
    </format>
    <format dxfId="150">
      <pivotArea field="11" type="button" dataOnly="0" labelOnly="1" outline="0"/>
    </format>
    <format dxfId="149">
      <pivotArea field="12" type="button" dataOnly="0" labelOnly="1" outline="0"/>
    </format>
    <format dxfId="148">
      <pivotArea field="5" type="button" dataOnly="0" labelOnly="1" outline="0"/>
    </format>
    <format dxfId="147">
      <pivotArea field="10" type="button" dataOnly="0" labelOnly="1" outline="0" axis="axisRow" fieldPosition="0"/>
    </format>
    <format dxfId="14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5">
      <pivotArea dataOnly="0" labelOnly="1" fieldPosition="0">
        <references count="1">
          <reference field="10" count="2">
            <x v="0"/>
            <x v="1"/>
          </reference>
        </references>
      </pivotArea>
    </format>
    <format dxfId="144">
      <pivotArea dataOnly="0" labelOnly="1" fieldPosition="0">
        <references count="2">
          <reference field="9" count="20">
            <x v="2"/>
            <x v="4"/>
            <x v="29"/>
            <x v="31"/>
            <x v="36"/>
            <x v="38"/>
            <x v="49"/>
            <x v="53"/>
            <x v="54"/>
            <x v="57"/>
            <x v="61"/>
            <x v="62"/>
            <x v="66"/>
            <x v="85"/>
            <x v="86"/>
            <x v="92"/>
            <x v="94"/>
            <x v="95"/>
            <x v="101"/>
            <x v="102"/>
          </reference>
          <reference field="10" count="1" selected="0">
            <x v="0"/>
          </reference>
        </references>
      </pivotArea>
    </format>
    <format dxfId="143">
      <pivotArea outline="0" fieldPosition="0">
        <references count="1">
          <reference field="4294967294" count="1">
            <x v="1"/>
          </reference>
        </references>
      </pivotArea>
    </format>
    <format dxfId="142">
      <pivotArea outline="0" fieldPosition="0">
        <references count="1">
          <reference field="4294967294" count="1">
            <x v="1"/>
          </reference>
        </references>
      </pivotArea>
    </format>
    <format dxfId="141">
      <pivotArea outline="0" fieldPosition="0">
        <references count="1">
          <reference field="4294967294" count="1">
            <x v="1"/>
          </reference>
        </references>
      </pivotArea>
    </format>
    <format dxfId="140">
      <pivotArea outline="0" fieldPosition="0">
        <references count="1">
          <reference field="4294967294" count="1">
            <x v="1"/>
          </reference>
        </references>
      </pivotArea>
    </format>
    <format dxfId="139">
      <pivotArea outline="0" fieldPosition="0">
        <references count="1">
          <reference field="4294967294" count="1">
            <x v="1"/>
          </reference>
        </references>
      </pivotArea>
    </format>
    <format dxfId="138">
      <pivotArea field="11" type="button" dataOnly="0" labelOnly="1" outline="0"/>
    </format>
    <format dxfId="137">
      <pivotArea field="12" type="button" dataOnly="0" labelOnly="1" outline="0"/>
    </format>
    <format dxfId="136">
      <pivotArea field="5" type="button" dataOnly="0" labelOnly="1" outline="0"/>
    </format>
    <format dxfId="135">
      <pivotArea field="10" type="button" dataOnly="0" labelOnly="1" outline="0" axis="axisRow" fieldPosition="0"/>
    </format>
    <format dxfId="1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32">
      <pivotArea field="10" type="button" dataOnly="0" labelOnly="1" outline="0" axis="axisRow" fieldPosition="0"/>
    </format>
    <format dxfId="1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0">
      <pivotArea field="10" type="button" dataOnly="0" labelOnly="1" outline="0" axis="axisRow" fieldPosition="0"/>
    </format>
    <format dxfId="12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8">
      <pivotArea collapsedLevelsAreSubtotals="1" fieldPosition="0">
        <references count="1">
          <reference field="10" count="1" defaultSubtotal="1">
            <x v="0"/>
          </reference>
        </references>
      </pivotArea>
    </format>
    <format dxfId="127">
      <pivotArea dataOnly="0" labelOnly="1" fieldPosition="0">
        <references count="1">
          <reference field="10" count="1" defaultSubtotal="1">
            <x v="0"/>
          </reference>
        </references>
      </pivotArea>
    </format>
    <format dxfId="126">
      <pivotArea collapsedLevelsAreSubtotals="1" fieldPosition="0">
        <references count="1">
          <reference field="10" count="1" defaultSubtotal="1">
            <x v="0"/>
          </reference>
        </references>
      </pivotArea>
    </format>
    <format dxfId="125">
      <pivotArea dataOnly="0" labelOnly="1" fieldPosition="0">
        <references count="1">
          <reference field="10" count="1" defaultSubtotal="1">
            <x v="0"/>
          </reference>
        </references>
      </pivotArea>
    </format>
    <format dxfId="124">
      <pivotArea collapsedLevelsAreSubtotals="1" fieldPosition="0">
        <references count="1">
          <reference field="10" count="1">
            <x v="0"/>
          </reference>
        </references>
      </pivotArea>
    </format>
    <format dxfId="123">
      <pivotArea dataOnly="0" labelOnly="1" fieldPosition="0">
        <references count="1">
          <reference field="10" count="1">
            <x v="0"/>
          </reference>
        </references>
      </pivotArea>
    </format>
    <format dxfId="122">
      <pivotArea collapsedLevelsAreSubtotals="1" fieldPosition="0">
        <references count="1">
          <reference field="10" count="1">
            <x v="0"/>
          </reference>
        </references>
      </pivotArea>
    </format>
    <format dxfId="121">
      <pivotArea dataOnly="0" labelOnly="1" fieldPosition="0">
        <references count="1">
          <reference field="10" count="1">
            <x v="0"/>
          </reference>
        </references>
      </pivotArea>
    </format>
    <format dxfId="120">
      <pivotArea dataOnly="0" labelOnly="1" fieldPosition="0">
        <references count="1">
          <reference field="10" count="1">
            <x v="1"/>
          </reference>
        </references>
      </pivotArea>
    </format>
    <format dxfId="119">
      <pivotArea collapsedLevelsAreSubtotals="1" fieldPosition="0">
        <references count="1">
          <reference field="10" count="1" defaultSubtotal="1">
            <x v="1"/>
          </reference>
        </references>
      </pivotArea>
    </format>
    <format dxfId="118">
      <pivotArea dataOnly="0" labelOnly="1" fieldPosition="0">
        <references count="1">
          <reference field="10" count="1" defaultSubtotal="1">
            <x v="1"/>
          </reference>
        </references>
      </pivotArea>
    </format>
    <format dxfId="117">
      <pivotArea collapsedLevelsAreSubtotals="1" fieldPosition="0">
        <references count="2">
          <reference field="9" count="18">
            <x v="2"/>
            <x v="4"/>
            <x v="12"/>
            <x v="14"/>
            <x v="15"/>
            <x v="18"/>
            <x v="20"/>
            <x v="22"/>
            <x v="23"/>
            <x v="27"/>
            <x v="52"/>
            <x v="58"/>
            <x v="70"/>
            <x v="71"/>
            <x v="72"/>
            <x v="78"/>
            <x v="98"/>
            <x v="99"/>
          </reference>
          <reference field="10" count="1" selected="0">
            <x v="1"/>
          </reference>
        </references>
      </pivotArea>
    </format>
    <format dxfId="116">
      <pivotArea dataOnly="0" labelOnly="1" fieldPosition="0">
        <references count="2">
          <reference field="9" count="18">
            <x v="2"/>
            <x v="4"/>
            <x v="12"/>
            <x v="14"/>
            <x v="15"/>
            <x v="18"/>
            <x v="20"/>
            <x v="22"/>
            <x v="23"/>
            <x v="27"/>
            <x v="52"/>
            <x v="58"/>
            <x v="70"/>
            <x v="71"/>
            <x v="72"/>
            <x v="78"/>
            <x v="98"/>
            <x v="99"/>
          </reference>
          <reference field="10" count="1" selected="0">
            <x v="1"/>
          </reference>
        </references>
      </pivotArea>
    </format>
    <format dxfId="115">
      <pivotArea collapsedLevelsAreSubtotals="1" fieldPosition="0">
        <references count="2">
          <reference field="9" count="18">
            <x v="29"/>
            <x v="31"/>
            <x v="36"/>
            <x v="38"/>
            <x v="49"/>
            <x v="53"/>
            <x v="54"/>
            <x v="57"/>
            <x v="61"/>
            <x v="62"/>
            <x v="66"/>
            <x v="85"/>
            <x v="86"/>
            <x v="92"/>
            <x v="94"/>
            <x v="95"/>
            <x v="101"/>
            <x v="102"/>
          </reference>
          <reference field="10" count="1" selected="0">
            <x v="0"/>
          </reference>
        </references>
      </pivotArea>
    </format>
    <format dxfId="114">
      <pivotArea dataOnly="0" labelOnly="1" fieldPosition="0">
        <references count="2">
          <reference field="9" count="18">
            <x v="29"/>
            <x v="31"/>
            <x v="36"/>
            <x v="38"/>
            <x v="49"/>
            <x v="53"/>
            <x v="54"/>
            <x v="57"/>
            <x v="61"/>
            <x v="62"/>
            <x v="66"/>
            <x v="85"/>
            <x v="86"/>
            <x v="92"/>
            <x v="94"/>
            <x v="95"/>
            <x v="101"/>
            <x v="102"/>
          </reference>
          <reference field="10" count="1" selected="0">
            <x v="0"/>
          </reference>
        </references>
      </pivotArea>
    </format>
    <format dxfId="113">
      <pivotArea dataOnly="0" labelOnly="1" fieldPosition="0">
        <references count="1">
          <reference field="10" count="1">
            <x v="2"/>
          </reference>
        </references>
      </pivotArea>
    </format>
    <format dxfId="112">
      <pivotArea collapsedLevelsAreSubtotals="1" fieldPosition="0">
        <references count="1">
          <reference field="10" count="1" defaultSubtotal="1">
            <x v="2"/>
          </reference>
        </references>
      </pivotArea>
    </format>
    <format dxfId="111">
      <pivotArea dataOnly="0" labelOnly="1" fieldPosition="0">
        <references count="1">
          <reference field="10" count="1" defaultSubtotal="1">
            <x v="2"/>
          </reference>
        </references>
      </pivotArea>
    </format>
    <format dxfId="110">
      <pivotArea collapsedLevelsAreSubtotals="1" fieldPosition="0">
        <references count="2">
          <reference field="9" count="30">
            <x v="1"/>
            <x v="3"/>
            <x v="5"/>
            <x v="8"/>
            <x v="10"/>
            <x v="13"/>
            <x v="17"/>
            <x v="21"/>
            <x v="28"/>
            <x v="39"/>
            <x v="41"/>
            <x v="42"/>
            <x v="43"/>
            <x v="44"/>
            <x v="48"/>
            <x v="50"/>
            <x v="51"/>
            <x v="56"/>
            <x v="59"/>
            <x v="63"/>
            <x v="68"/>
            <x v="69"/>
            <x v="73"/>
            <x v="76"/>
            <x v="81"/>
            <x v="82"/>
            <x v="88"/>
            <x v="91"/>
            <x v="94"/>
            <x v="100"/>
          </reference>
          <reference field="10" count="1" selected="0">
            <x v="2"/>
          </reference>
        </references>
      </pivotArea>
    </format>
    <format dxfId="109">
      <pivotArea dataOnly="0" labelOnly="1" fieldPosition="0">
        <references count="2">
          <reference field="9" count="30">
            <x v="1"/>
            <x v="3"/>
            <x v="5"/>
            <x v="8"/>
            <x v="10"/>
            <x v="13"/>
            <x v="17"/>
            <x v="21"/>
            <x v="28"/>
            <x v="39"/>
            <x v="41"/>
            <x v="42"/>
            <x v="43"/>
            <x v="44"/>
            <x v="48"/>
            <x v="50"/>
            <x v="51"/>
            <x v="56"/>
            <x v="59"/>
            <x v="63"/>
            <x v="68"/>
            <x v="69"/>
            <x v="73"/>
            <x v="76"/>
            <x v="81"/>
            <x v="82"/>
            <x v="88"/>
            <x v="91"/>
            <x v="94"/>
            <x v="100"/>
          </reference>
          <reference field="10" count="1" selected="0">
            <x v="2"/>
          </reference>
        </references>
      </pivotArea>
    </format>
    <format dxfId="108">
      <pivotArea dataOnly="0" labelOnly="1" fieldPosition="0">
        <references count="1">
          <reference field="10" count="1">
            <x v="3"/>
          </reference>
        </references>
      </pivotArea>
    </format>
    <format dxfId="107">
      <pivotArea collapsedLevelsAreSubtotals="1" fieldPosition="0">
        <references count="1">
          <reference field="10" count="1" defaultSubtotal="1">
            <x v="3"/>
          </reference>
        </references>
      </pivotArea>
    </format>
    <format dxfId="106">
      <pivotArea dataOnly="0" labelOnly="1" fieldPosition="0">
        <references count="1">
          <reference field="10" count="1" defaultSubtotal="1">
            <x v="3"/>
          </reference>
        </references>
      </pivotArea>
    </format>
    <format dxfId="105">
      <pivotArea collapsedLevelsAreSubtotals="1" fieldPosition="0">
        <references count="2">
          <reference field="9" count="36">
            <x v="0"/>
            <x v="7"/>
            <x v="9"/>
            <x v="11"/>
            <x v="16"/>
            <x v="19"/>
            <x v="24"/>
            <x v="25"/>
            <x v="26"/>
            <x v="30"/>
            <x v="32"/>
            <x v="33"/>
            <x v="34"/>
            <x v="35"/>
            <x v="37"/>
            <x v="40"/>
            <x v="45"/>
            <x v="46"/>
            <x v="47"/>
            <x v="55"/>
            <x v="60"/>
            <x v="64"/>
            <x v="67"/>
            <x v="74"/>
            <x v="75"/>
            <x v="77"/>
            <x v="79"/>
            <x v="80"/>
            <x v="83"/>
            <x v="84"/>
            <x v="87"/>
            <x v="89"/>
            <x v="90"/>
            <x v="93"/>
            <x v="96"/>
            <x v="97"/>
          </reference>
          <reference field="10" count="1" selected="0">
            <x v="3"/>
          </reference>
        </references>
      </pivotArea>
    </format>
    <format dxfId="104">
      <pivotArea dataOnly="0" labelOnly="1" fieldPosition="0">
        <references count="2">
          <reference field="9" count="36">
            <x v="0"/>
            <x v="7"/>
            <x v="9"/>
            <x v="11"/>
            <x v="16"/>
            <x v="19"/>
            <x v="24"/>
            <x v="25"/>
            <x v="26"/>
            <x v="30"/>
            <x v="32"/>
            <x v="33"/>
            <x v="34"/>
            <x v="35"/>
            <x v="37"/>
            <x v="40"/>
            <x v="45"/>
            <x v="46"/>
            <x v="47"/>
            <x v="55"/>
            <x v="60"/>
            <x v="64"/>
            <x v="67"/>
            <x v="74"/>
            <x v="75"/>
            <x v="77"/>
            <x v="79"/>
            <x v="80"/>
            <x v="83"/>
            <x v="84"/>
            <x v="87"/>
            <x v="89"/>
            <x v="90"/>
            <x v="93"/>
            <x v="96"/>
            <x v="97"/>
          </reference>
          <reference field="10" count="1" selected="0">
            <x v="3"/>
          </reference>
        </references>
      </pivotArea>
    </format>
    <format dxfId="103">
      <pivotArea dataOnly="0" labelOnly="1" fieldPosition="0">
        <references count="1">
          <reference field="10" count="1">
            <x v="4"/>
          </reference>
        </references>
      </pivotArea>
    </format>
    <format dxfId="102">
      <pivotArea collapsedLevelsAreSubtotals="1" fieldPosition="0">
        <references count="1">
          <reference field="10" count="1" defaultSubtotal="1">
            <x v="4"/>
          </reference>
        </references>
      </pivotArea>
    </format>
    <format dxfId="101">
      <pivotArea dataOnly="0" labelOnly="1" fieldPosition="0">
        <references count="1">
          <reference field="10" count="1" defaultSubtotal="1">
            <x v="4"/>
          </reference>
        </references>
      </pivotArea>
    </format>
    <format dxfId="100">
      <pivotArea collapsedLevelsAreSubtotals="1" fieldPosition="0">
        <references count="2">
          <reference field="9" count="2">
            <x v="6"/>
            <x v="65"/>
          </reference>
          <reference field="10" count="1" selected="0">
            <x v="4"/>
          </reference>
        </references>
      </pivotArea>
    </format>
    <format dxfId="99">
      <pivotArea dataOnly="0" labelOnly="1" fieldPosition="0">
        <references count="2">
          <reference field="9" count="2">
            <x v="6"/>
            <x v="65"/>
          </reference>
          <reference field="10" count="1" selected="0">
            <x v="4"/>
          </reference>
        </references>
      </pivotArea>
    </format>
    <format dxfId="98">
      <pivotArea collapsedLevelsAreSubtotals="1" fieldPosition="0">
        <references count="1">
          <reference field="10" count="1">
            <x v="1"/>
          </reference>
        </references>
      </pivotArea>
    </format>
    <format dxfId="97">
      <pivotArea collapsedLevelsAreSubtotals="1" fieldPosition="0">
        <references count="1">
          <reference field="10" count="1">
            <x v="2"/>
          </reference>
        </references>
      </pivotArea>
    </format>
    <format dxfId="96">
      <pivotArea collapsedLevelsAreSubtotals="1" fieldPosition="0">
        <references count="1">
          <reference field="10" count="1">
            <x v="3"/>
          </reference>
        </references>
      </pivotArea>
    </format>
    <format dxfId="95">
      <pivotArea collapsedLevelsAreSubtotals="1" fieldPosition="0">
        <references count="1">
          <reference field="10" count="1">
            <x v="4"/>
          </reference>
        </references>
      </pivotArea>
    </format>
    <format dxfId="94">
      <pivotArea grandRow="1" outline="0" collapsedLevelsAreSubtotals="1" fieldPosition="0"/>
    </format>
    <format dxfId="93">
      <pivotArea dataOnly="0" labelOnly="1" grandRow="1" outline="0" fieldPosition="0"/>
    </format>
    <format dxfId="92">
      <pivotArea collapsedLevelsAreSubtotals="1" fieldPosition="0">
        <references count="2">
          <reference field="4294967294" count="1" selected="0">
            <x v="0"/>
          </reference>
          <reference field="10" count="1">
            <x v="1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10" count="1">
            <x v="1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2"/>
          </reference>
          <reference field="10" count="1">
            <x v="1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3"/>
          </reference>
          <reference field="10" count="1">
            <x v="1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4"/>
          </reference>
          <reference field="10" count="1">
            <x v="1"/>
          </reference>
        </references>
      </pivotArea>
    </format>
    <format dxfId="87">
      <pivotArea collapsedLevelsAreSubtotals="1" fieldPosition="0">
        <references count="1">
          <reference field="10" count="1">
            <x v="0"/>
          </reference>
        </references>
      </pivotArea>
    </format>
    <format dxfId="8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15"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65"/>
          </reference>
          <reference field="10" count="1" selected="0">
            <x v="4"/>
          </reference>
        </references>
      </pivotArea>
    </chartFormat>
    <chartFormat chart="9" format="6">
      <pivotArea type="data" outline="0" fieldPosition="0">
        <references count="3">
          <reference field="4294967294" count="1" selected="0">
            <x v="1"/>
          </reference>
          <reference field="9" count="1" selected="0">
            <x v="65"/>
          </reference>
          <reference field="10" count="1" selected="0">
            <x v="4"/>
          </reference>
        </references>
      </pivotArea>
    </chartFormat>
    <chartFormat chart="9" format="7">
      <pivotArea type="data" outline="0" fieldPosition="0">
        <references count="3">
          <reference field="4294967294" count="1" selected="0">
            <x v="2"/>
          </reference>
          <reference field="9" count="1" selected="0">
            <x v="65"/>
          </reference>
          <reference field="10" count="1" selected="0">
            <x v="4"/>
          </reference>
        </references>
      </pivotArea>
    </chartFormat>
    <chartFormat chart="9" format="8">
      <pivotArea type="data" outline="0" fieldPosition="0">
        <references count="3">
          <reference field="4294967294" count="1" selected="0">
            <x v="3"/>
          </reference>
          <reference field="9" count="1" selected="0">
            <x v="65"/>
          </reference>
          <reference field="10" count="1" selected="0">
            <x v="4"/>
          </reference>
        </references>
      </pivotArea>
    </chartFormat>
    <chartFormat chart="9" format="9">
      <pivotArea type="data" outline="0" fieldPosition="0">
        <references count="3">
          <reference field="4294967294" count="1" selected="0">
            <x v="4"/>
          </reference>
          <reference field="9" count="1" selected="0">
            <x v="65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Continente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b_Type" sourceName="Job Type">
  <pivotTables>
    <pivotTable tabId="6" name="Tabela dinâmica1"/>
  </pivotTables>
  <data>
    <tabular pivotCacheId="1">
      <items count="10">
        <i x="8" s="1"/>
        <i x="5" s="1"/>
        <i x="4" s="1"/>
        <i x="7" s="1"/>
        <i x="2" s="1"/>
        <i x="6" s="1"/>
        <i x="0" s="1"/>
        <i x="9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ontinente" sourceName="Continente">
  <pivotTables>
    <pivotTable tabId="6" name="Tabela dinâmica1"/>
  </pivotTables>
  <data>
    <tabular pivotCacheId="1">
      <items count="5">
        <i x="4" s="1"/>
        <i x="0" s="1"/>
        <i x="3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Hours" sourceName="Hours">
  <pivotTables>
    <pivotTable tabId="6" name="Tabela dinâmica1"/>
  </pivotTables>
  <data>
    <tabular pivotCacheId="1">
      <items count="5">
        <i x="0" s="1"/>
        <i x="2" s="1"/>
        <i x="3" s="1"/>
        <i x="1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_Years" sourceName="(Years)">
  <pivotTables>
    <pivotTable tabId="6" name="Tabela dinâmica1"/>
  </pivotTables>
  <data>
    <tabular pivotCacheId="1">
      <items count="5">
        <i x="4" s="1"/>
        <i x="0" s="1"/>
        <i x="2" s="1"/>
        <i x="3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_Sal_USD" sourceName="(Sal USD')">
  <pivotTables>
    <pivotTable tabId="6" name="Tabela dinâmica1"/>
  </pivotTables>
  <data>
    <tabular pivotCacheId="1">
      <items count="6">
        <i x="5" s="1"/>
        <i x="4" s="1"/>
        <i x="3" s="1"/>
        <i x="2" s="1"/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lean_Country" sourceName="clean Country">
  <pivotTables>
    <pivotTable tabId="6" name="Tabela dinâmica1"/>
  </pivotTables>
  <data>
    <tabular pivotCacheId="1">
      <items count="103">
        <i x="66" s="1"/>
        <i x="65" s="1"/>
        <i x="62" s="1"/>
        <i x="95" s="1"/>
        <i x="98" s="1"/>
        <i x="86" s="1"/>
        <i x="6" s="1"/>
        <i x="46" s="1"/>
        <i x="54" s="1"/>
        <i x="92" s="1"/>
        <i x="76" s="1"/>
        <i x="48" s="1"/>
        <i x="37" s="1"/>
        <i x="99" s="1"/>
        <i x="90" s="1"/>
        <i x="5" s="1"/>
        <i x="82" s="1"/>
        <i x="101" s="1"/>
        <i x="3" s="1"/>
        <i x="18" s="1"/>
        <i x="29" s="1"/>
        <i x="73" s="1"/>
        <i x="63" s="1"/>
        <i x="60" s="1"/>
        <i x="30" s="1"/>
        <i x="55" s="1"/>
        <i x="20" s="1"/>
        <i x="94" s="1"/>
        <i x="44" s="1"/>
        <i x="71" s="1"/>
        <i x="87" s="1"/>
        <i x="102" s="1"/>
        <i x="4" s="1"/>
        <i x="31" s="1"/>
        <i x="36" s="1"/>
        <i x="8" s="1"/>
        <i x="75" s="1"/>
        <i x="50" s="1"/>
        <i x="96" s="1"/>
        <i x="68" s="1"/>
        <i x="52" s="1"/>
        <i x="51" s="1"/>
        <i x="7" s="1"/>
        <i x="27" s="1"/>
        <i x="58" s="1"/>
        <i x="32" s="1"/>
        <i x="10" s="1"/>
        <i x="39" s="1"/>
        <i x="19" s="1"/>
        <i x="45" s="1"/>
        <i x="47" s="1"/>
        <i x="78" s="1"/>
        <i x="100" s="1"/>
        <i x="9" s="1"/>
        <i x="61" s="1"/>
        <i x="80" s="1"/>
        <i x="56" s="1"/>
        <i x="91" s="1"/>
        <i x="22" s="1"/>
        <i x="93" s="1"/>
        <i x="84" s="1"/>
        <i x="83" s="1"/>
        <i x="64" s="1"/>
        <i x="67" s="1"/>
        <i x="2" s="1"/>
        <i x="12" s="1"/>
        <i x="74" s="1"/>
        <i x="16" s="1"/>
        <i x="21" s="1"/>
        <i x="49" s="1"/>
        <i x="40" s="1"/>
        <i x="69" s="1"/>
        <i x="77" s="1"/>
        <i x="33" s="1"/>
        <i x="28" s="1"/>
        <i x="41" s="1"/>
        <i x="42" s="1"/>
        <i x="97" s="1"/>
        <i x="79" s="1"/>
        <i x="59" s="1"/>
        <i x="23" s="1"/>
        <i x="34" s="1"/>
        <i x="17" s="1"/>
        <i x="85" s="1"/>
        <i x="72" s="1"/>
        <i x="38" s="1"/>
        <i x="14" s="1"/>
        <i x="15" s="1"/>
        <i x="35" s="1"/>
        <i x="24" s="1"/>
        <i x="11" s="1"/>
        <i x="13" s="1"/>
        <i x="88" s="1"/>
        <i x="43" s="1"/>
        <i x="25" s="1"/>
        <i x="26" s="1"/>
        <i x="1" s="1"/>
        <i x="81" s="1"/>
        <i x="57" s="1"/>
        <i x="0" s="1"/>
        <i x="89" s="1"/>
        <i x="70" s="1"/>
        <i x="53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op_____Média" sourceName="Top -/+ Média">
  <pivotTables>
    <pivotTable tabId="6" name="Tabela dinâmica1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b Type" cache="SegmentaçãoDeDados_Job_Type" caption="Job Type" rowHeight="241300"/>
  <slicer name="Continente" cache="SegmentaçãoDeDados_Continente" caption="Continente" rowHeight="241300"/>
  <slicer name="Hours" cache="SegmentaçãoDeDados_Hours" caption="Hours" rowHeight="241300"/>
  <slicer name="(Years)" cache="SegmentaçãoDeDados__Years" caption="(Years)" rowHeight="241300"/>
  <slicer name="(Sal USD')" cache="SegmentaçãoDeDados__Sal_USD" caption="(Sal USD')" startItem="2" rowHeight="241300"/>
  <slicer name="clean Country" cache="SegmentaçãoDeDados_clean_Country" caption="clean Country" rowHeight="241300"/>
  <slicer name="&lt;/&gt;  Média" cache="SegmentaçãoDeDados_Top_____Média" caption="&lt;/&gt;  Média" rowHeight="241300"/>
</slicers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I3:K135" totalsRowShown="0">
  <autoFilter ref="I3:K135"/>
  <sortState ref="I4:J137">
    <sortCondition ref="I3:I137"/>
  </sortState>
  <tableColumns count="3">
    <tableColumn id="1" name="Actual"/>
    <tableColumn id="2" name="Mapping"/>
    <tableColumn id="3" name="Contin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135"/>
  <sheetViews>
    <sheetView showGridLines="0" workbookViewId="0">
      <selection activeCell="L13" sqref="L13"/>
    </sheetView>
  </sheetViews>
  <sheetFormatPr defaultRowHeight="15" x14ac:dyDescent="0.25"/>
  <cols>
    <col min="1" max="1" width="4" customWidth="1"/>
    <col min="2" max="2" width="20.28515625" customWidth="1"/>
    <col min="5" max="5" width="26" bestFit="1" customWidth="1"/>
    <col min="6" max="6" width="14.28515625" customWidth="1"/>
    <col min="9" max="10" width="27.140625" bestFit="1" customWidth="1"/>
    <col min="11" max="11" width="20" customWidth="1"/>
  </cols>
  <sheetData>
    <row r="1" spans="2:11" ht="23.25" x14ac:dyDescent="0.35">
      <c r="B1" s="123" t="s">
        <v>3946</v>
      </c>
      <c r="C1" s="123"/>
      <c r="E1" s="1" t="s">
        <v>3918</v>
      </c>
      <c r="F1" s="1" t="s">
        <v>3936</v>
      </c>
    </row>
    <row r="2" spans="2:11" x14ac:dyDescent="0.25">
      <c r="B2" s="2" t="s">
        <v>3945</v>
      </c>
      <c r="C2" s="2"/>
      <c r="I2" s="2" t="s">
        <v>3944</v>
      </c>
      <c r="J2" s="2"/>
      <c r="K2" s="5" t="s">
        <v>4004</v>
      </c>
    </row>
    <row r="3" spans="2:11" x14ac:dyDescent="0.25">
      <c r="B3" t="s">
        <v>2</v>
      </c>
      <c r="C3" t="s">
        <v>3884</v>
      </c>
      <c r="E3" s="4" t="s">
        <v>3885</v>
      </c>
      <c r="F3" s="4"/>
      <c r="G3" s="4"/>
      <c r="I3" t="s">
        <v>3941</v>
      </c>
      <c r="J3" t="s">
        <v>3942</v>
      </c>
      <c r="K3" t="s">
        <v>3999</v>
      </c>
    </row>
    <row r="4" spans="2:11" x14ac:dyDescent="0.25">
      <c r="B4" t="s">
        <v>5</v>
      </c>
      <c r="C4">
        <v>1</v>
      </c>
      <c r="E4" s="3" t="s">
        <v>3919</v>
      </c>
      <c r="F4" s="3">
        <v>3.6735099999999998</v>
      </c>
      <c r="G4" s="3" t="s">
        <v>357</v>
      </c>
      <c r="I4" t="s">
        <v>1071</v>
      </c>
      <c r="J4" t="s">
        <v>1071</v>
      </c>
      <c r="K4" t="s">
        <v>4000</v>
      </c>
    </row>
    <row r="5" spans="2:11" x14ac:dyDescent="0.25">
      <c r="B5" t="s">
        <v>21</v>
      </c>
      <c r="C5">
        <f>1/INDEX($F$4:$F$64,MATCH(tblXrate[[#This Row],[Currency]],$G$4:$G$64,0))</f>
        <v>1.2703994389916078</v>
      </c>
      <c r="E5" s="3" t="s">
        <v>3948</v>
      </c>
      <c r="F5" s="3">
        <v>4.4927299999999999</v>
      </c>
      <c r="G5" s="3" t="s">
        <v>3886</v>
      </c>
      <c r="I5" t="s">
        <v>162</v>
      </c>
      <c r="J5" t="s">
        <v>3947</v>
      </c>
      <c r="K5" t="s">
        <v>1123</v>
      </c>
    </row>
    <row r="6" spans="2:11" x14ac:dyDescent="0.25">
      <c r="B6" t="s">
        <v>31</v>
      </c>
      <c r="C6">
        <f>1/INDEX($F$4:$F$64,MATCH(tblXrate[[#This Row],[Currency]],$G$4:$G$64,0))</f>
        <v>1.0614088716799131E-2</v>
      </c>
      <c r="E6" s="3" t="s">
        <v>3949</v>
      </c>
      <c r="F6" s="3">
        <v>0.98047899999999999</v>
      </c>
      <c r="G6" s="3" t="s">
        <v>81</v>
      </c>
      <c r="I6" t="s">
        <v>1328</v>
      </c>
      <c r="J6" t="s">
        <v>1328</v>
      </c>
      <c r="K6" t="s">
        <v>4002</v>
      </c>
    </row>
    <row r="7" spans="2:11" x14ac:dyDescent="0.25">
      <c r="B7" t="s">
        <v>39</v>
      </c>
      <c r="C7">
        <f>1/INDEX($F$4:$F$64,MATCH(tblXrate[[#This Row],[Currency]],$G$4:$G$64,0))</f>
        <v>1.7807916687442568E-2</v>
      </c>
      <c r="E7" s="3" t="s">
        <v>3921</v>
      </c>
      <c r="F7" s="3">
        <v>81.827399999999997</v>
      </c>
      <c r="G7" s="3" t="s">
        <v>482</v>
      </c>
      <c r="I7" t="s">
        <v>1855</v>
      </c>
      <c r="J7" t="s">
        <v>1855</v>
      </c>
      <c r="K7" t="s">
        <v>1123</v>
      </c>
    </row>
    <row r="8" spans="2:11" x14ac:dyDescent="0.25">
      <c r="B8" t="s">
        <v>68</v>
      </c>
      <c r="C8">
        <f>1/INDEX($F$4:$F$64,MATCH(tblXrate[[#This Row],[Currency]],$G$4:$G$64,0))</f>
        <v>1.5761782720672841</v>
      </c>
      <c r="E8" s="3" t="s">
        <v>3954</v>
      </c>
      <c r="F8" s="3">
        <v>1.53952</v>
      </c>
      <c r="G8" s="3" t="s">
        <v>3890</v>
      </c>
      <c r="I8" t="s">
        <v>989</v>
      </c>
      <c r="J8" t="s">
        <v>989</v>
      </c>
      <c r="K8" t="s">
        <v>4002</v>
      </c>
    </row>
    <row r="9" spans="2:11" x14ac:dyDescent="0.25">
      <c r="B9" t="s">
        <v>81</v>
      </c>
      <c r="C9">
        <f>1/INDEX($F$4:$F$64,MATCH(tblXrate[[#This Row],[Currency]],$G$4:$G$64,0))</f>
        <v>1.0199096564026358</v>
      </c>
      <c r="E9" s="3" t="s">
        <v>3953</v>
      </c>
      <c r="F9" s="3">
        <v>1.2686999999999999</v>
      </c>
      <c r="G9" s="3" t="s">
        <v>3889</v>
      </c>
      <c r="I9" t="s">
        <v>1123</v>
      </c>
      <c r="J9" t="s">
        <v>1123</v>
      </c>
      <c r="K9" t="s">
        <v>1123</v>
      </c>
    </row>
    <row r="10" spans="2:11" x14ac:dyDescent="0.25">
      <c r="B10" t="s">
        <v>85</v>
      </c>
      <c r="C10">
        <f>1/INDEX($F$4:$F$64,MATCH(tblXrate[[#This Row],[Currency]],$G$4:$G$64,0))</f>
        <v>0.98336152303032687</v>
      </c>
      <c r="E10" s="3" t="s">
        <v>3951</v>
      </c>
      <c r="F10" s="3">
        <v>2.0231400000000002</v>
      </c>
      <c r="G10" s="3" t="s">
        <v>3888</v>
      </c>
      <c r="I10" t="s">
        <v>83</v>
      </c>
      <c r="J10" t="s">
        <v>83</v>
      </c>
      <c r="K10" t="s">
        <v>4001</v>
      </c>
    </row>
    <row r="11" spans="2:11" x14ac:dyDescent="0.25">
      <c r="B11" t="s">
        <v>3908</v>
      </c>
      <c r="C11">
        <f>1/INDEX($F$4:$F$64,MATCH(tblXrate[[#This Row],[Currency]],$G$4:$G$64,0))</f>
        <v>2.3705052257787702E-2</v>
      </c>
      <c r="E11" s="3" t="s">
        <v>3950</v>
      </c>
      <c r="F11" s="3">
        <v>7.6569700000000003</v>
      </c>
      <c r="G11" s="3" t="s">
        <v>3887</v>
      </c>
      <c r="I11" t="s">
        <v>1516</v>
      </c>
      <c r="J11" t="s">
        <v>1516</v>
      </c>
      <c r="K11" t="s">
        <v>4000</v>
      </c>
    </row>
    <row r="12" spans="2:11" x14ac:dyDescent="0.25">
      <c r="B12" t="s">
        <v>357</v>
      </c>
      <c r="C12">
        <f>1/INDEX($F$4:$F$64,MATCH(tblXrate[[#This Row],[Currency]],$G$4:$G$64,0))</f>
        <v>0.27221921268759308</v>
      </c>
      <c r="E12" s="3" t="s">
        <v>3955</v>
      </c>
      <c r="F12" s="3">
        <v>1.01692</v>
      </c>
      <c r="G12" s="3" t="s">
        <v>85</v>
      </c>
      <c r="I12" t="s">
        <v>1768</v>
      </c>
      <c r="J12" t="s">
        <v>1768</v>
      </c>
      <c r="K12" t="s">
        <v>1123</v>
      </c>
    </row>
    <row r="13" spans="2:11" x14ac:dyDescent="0.25">
      <c r="B13" t="s">
        <v>390</v>
      </c>
      <c r="C13">
        <f>1/INDEX($F$4:$F$64,MATCH(tblXrate[[#This Row],[Currency]],$G$4:$G$64,0))</f>
        <v>7.3046552567951561E-2</v>
      </c>
      <c r="E13" s="3" t="s">
        <v>3992</v>
      </c>
      <c r="F13" s="3">
        <v>0.94529300000000005</v>
      </c>
      <c r="G13" s="3" t="s">
        <v>1876</v>
      </c>
      <c r="I13" t="s">
        <v>1946</v>
      </c>
      <c r="J13" t="s">
        <v>1946</v>
      </c>
      <c r="K13" t="s">
        <v>4000</v>
      </c>
    </row>
    <row r="14" spans="2:11" x14ac:dyDescent="0.25">
      <c r="B14" t="s">
        <v>444</v>
      </c>
      <c r="C14">
        <f>1/INDEX($F$4:$F$64,MATCH(tblXrate[[#This Row],[Currency]],$G$4:$G$64,0))</f>
        <v>0.14365525038391866</v>
      </c>
      <c r="E14" s="3" t="s">
        <v>3956</v>
      </c>
      <c r="F14" s="3">
        <v>497.26799999999997</v>
      </c>
      <c r="G14" s="3" t="s">
        <v>3891</v>
      </c>
      <c r="I14" t="s">
        <v>745</v>
      </c>
      <c r="J14" t="s">
        <v>298</v>
      </c>
      <c r="K14" t="s">
        <v>1123</v>
      </c>
    </row>
    <row r="15" spans="2:11" x14ac:dyDescent="0.25">
      <c r="B15" t="s">
        <v>482</v>
      </c>
      <c r="C15">
        <f>1/INDEX($F$4:$F$64,MATCH(tblXrate[[#This Row],[Currency]],$G$4:$G$64,0))</f>
        <v>1.2220845340313881E-2</v>
      </c>
      <c r="E15" s="3" t="s">
        <v>3957</v>
      </c>
      <c r="F15" s="3">
        <v>6.3609099999999996</v>
      </c>
      <c r="G15" s="3" t="s">
        <v>3892</v>
      </c>
      <c r="I15" t="s">
        <v>424</v>
      </c>
      <c r="J15" t="s">
        <v>424</v>
      </c>
      <c r="K15" t="s">
        <v>1123</v>
      </c>
    </row>
    <row r="16" spans="2:11" x14ac:dyDescent="0.25">
      <c r="B16" t="s">
        <v>496</v>
      </c>
      <c r="C16">
        <f>1/INDEX($F$4:$F$64,MATCH(tblXrate[[#This Row],[Currency]],$G$4:$G$64,0))</f>
        <v>2.0078305391024996E-3</v>
      </c>
      <c r="E16" s="3" t="s">
        <v>3958</v>
      </c>
      <c r="F16" s="3">
        <v>1769.79</v>
      </c>
      <c r="G16" s="3" t="s">
        <v>3893</v>
      </c>
      <c r="I16" t="s">
        <v>58</v>
      </c>
      <c r="J16" t="s">
        <v>58</v>
      </c>
      <c r="K16" t="s">
        <v>4000</v>
      </c>
    </row>
    <row r="17" spans="2:11" x14ac:dyDescent="0.25">
      <c r="B17" t="s">
        <v>584</v>
      </c>
      <c r="C17">
        <f>1/INDEX($F$4:$F$64,MATCH(tblXrate[[#This Row],[Currency]],$G$4:$G$64,0))</f>
        <v>0.12192177986291114</v>
      </c>
      <c r="E17" s="3" t="s">
        <v>3922</v>
      </c>
      <c r="F17" s="3">
        <v>498.05</v>
      </c>
      <c r="G17" s="3" t="s">
        <v>3923</v>
      </c>
      <c r="I17" t="s">
        <v>291</v>
      </c>
      <c r="J17" t="s">
        <v>291</v>
      </c>
      <c r="K17" t="s">
        <v>4002</v>
      </c>
    </row>
    <row r="18" spans="2:11" x14ac:dyDescent="0.25">
      <c r="B18" t="s">
        <v>667</v>
      </c>
      <c r="C18">
        <f>1/INDEX($F$4:$F$64,MATCH(tblXrate[[#This Row],[Currency]],$G$4:$G$64,0))</f>
        <v>0.79758809360493876</v>
      </c>
      <c r="E18" s="3" t="s">
        <v>3960</v>
      </c>
      <c r="F18" s="3">
        <v>5.8512300000000002</v>
      </c>
      <c r="G18" s="3" t="s">
        <v>1359</v>
      </c>
      <c r="I18" t="s">
        <v>848</v>
      </c>
      <c r="J18" t="s">
        <v>848</v>
      </c>
      <c r="K18" t="s">
        <v>1123</v>
      </c>
    </row>
    <row r="19" spans="2:11" x14ac:dyDescent="0.25">
      <c r="B19" t="s">
        <v>3892</v>
      </c>
      <c r="C19">
        <f>1/INDEX($F$4:$F$64,MATCH(tblXrate[[#This Row],[Currency]],$G$4:$G$64,0))</f>
        <v>0.15721021048875083</v>
      </c>
      <c r="E19" s="3" t="s">
        <v>3928</v>
      </c>
      <c r="F19" s="3">
        <v>38.950000000000003</v>
      </c>
      <c r="G19" s="3" t="s">
        <v>3927</v>
      </c>
      <c r="I19" t="s">
        <v>1668</v>
      </c>
      <c r="J19" t="s">
        <v>1668</v>
      </c>
      <c r="K19" t="s">
        <v>4002</v>
      </c>
    </row>
    <row r="20" spans="2:11" x14ac:dyDescent="0.25">
      <c r="B20" t="s">
        <v>842</v>
      </c>
      <c r="C20">
        <f>1/INDEX($F$4:$F$64,MATCH(tblXrate[[#This Row],[Currency]],$G$4:$G$64,0))</f>
        <v>0.16526194017517765</v>
      </c>
      <c r="E20" s="3" t="s">
        <v>3924</v>
      </c>
      <c r="F20" s="3">
        <v>6.0510000000000002</v>
      </c>
      <c r="G20" s="3" t="s">
        <v>844</v>
      </c>
      <c r="I20" t="s">
        <v>659</v>
      </c>
      <c r="J20" t="s">
        <v>142</v>
      </c>
      <c r="K20" t="s">
        <v>4002</v>
      </c>
    </row>
    <row r="21" spans="2:11" x14ac:dyDescent="0.25">
      <c r="B21" t="s">
        <v>3925</v>
      </c>
      <c r="C21">
        <f>1/INDEX($F$4:$F$64,MATCH(tblXrate[[#This Row],[Currency]],$G$4:$G$64,0))</f>
        <v>6.1633281972265025E-3</v>
      </c>
      <c r="E21" s="3" t="s">
        <v>3934</v>
      </c>
      <c r="F21" s="3">
        <v>17.68</v>
      </c>
      <c r="G21" s="3" t="s">
        <v>1984</v>
      </c>
      <c r="I21" t="s">
        <v>110</v>
      </c>
      <c r="J21" t="s">
        <v>142</v>
      </c>
      <c r="K21" t="s">
        <v>4002</v>
      </c>
    </row>
    <row r="22" spans="2:11" x14ac:dyDescent="0.25">
      <c r="B22" t="s">
        <v>357</v>
      </c>
      <c r="C22">
        <f>1/INDEX($F$4:$F$64,MATCH(tblXrate[[#This Row],[Currency]],$G$4:$G$64,0))</f>
        <v>0.27221921268759308</v>
      </c>
      <c r="E22" s="3" t="s">
        <v>3961</v>
      </c>
      <c r="F22" s="3">
        <v>0.78715400000000002</v>
      </c>
      <c r="G22" s="3" t="s">
        <v>21</v>
      </c>
      <c r="I22" t="s">
        <v>142</v>
      </c>
      <c r="J22" t="s">
        <v>142</v>
      </c>
      <c r="K22" t="s">
        <v>4002</v>
      </c>
    </row>
    <row r="23" spans="2:11" x14ac:dyDescent="0.25">
      <c r="B23" t="s">
        <v>3888</v>
      </c>
      <c r="C23">
        <f>1/INDEX($F$4:$F$64,MATCH(tblXrate[[#This Row],[Currency]],$G$4:$G$64,0))</f>
        <v>0.49428116689897877</v>
      </c>
      <c r="E23" s="3" t="s">
        <v>3952</v>
      </c>
      <c r="F23" s="3">
        <v>0.63444599999999995</v>
      </c>
      <c r="G23" s="3" t="s">
        <v>68</v>
      </c>
      <c r="I23" t="s">
        <v>1702</v>
      </c>
      <c r="J23" t="s">
        <v>1702</v>
      </c>
      <c r="K23" t="s">
        <v>4000</v>
      </c>
    </row>
    <row r="24" spans="2:11" x14ac:dyDescent="0.25">
      <c r="B24" t="s">
        <v>956</v>
      </c>
      <c r="C24">
        <f>1/INDEX($F$4:$F$64,MATCH(tblXrate[[#This Row],[Currency]],$G$4:$G$64,0))</f>
        <v>0.28461323906942854</v>
      </c>
      <c r="E24" s="3" t="s">
        <v>3962</v>
      </c>
      <c r="F24" s="3">
        <v>7.7588900000000001</v>
      </c>
      <c r="G24" s="3" t="s">
        <v>3895</v>
      </c>
      <c r="I24" t="s">
        <v>796</v>
      </c>
      <c r="J24" t="s">
        <v>796</v>
      </c>
      <c r="K24" t="s">
        <v>1123</v>
      </c>
    </row>
    <row r="25" spans="2:11" x14ac:dyDescent="0.25">
      <c r="B25" t="s">
        <v>5</v>
      </c>
      <c r="C25">
        <v>1</v>
      </c>
      <c r="E25" s="3" t="s">
        <v>3959</v>
      </c>
      <c r="F25" s="3">
        <v>5.9367099999999997</v>
      </c>
      <c r="G25" s="3" t="s">
        <v>3894</v>
      </c>
      <c r="I25" t="s">
        <v>540</v>
      </c>
      <c r="J25" t="s">
        <v>87</v>
      </c>
      <c r="K25" t="s">
        <v>4002</v>
      </c>
    </row>
    <row r="26" spans="2:11" x14ac:dyDescent="0.25">
      <c r="B26" t="s">
        <v>3904</v>
      </c>
      <c r="C26">
        <f>1/INDEX($F$4:$F$64,MATCH(tblXrate[[#This Row],[Currency]],$G$4:$G$64,0))</f>
        <v>0.31680056770661735</v>
      </c>
      <c r="E26" s="3" t="s">
        <v>3963</v>
      </c>
      <c r="F26" s="3">
        <v>225.874</v>
      </c>
      <c r="G26" s="3" t="s">
        <v>3896</v>
      </c>
      <c r="I26" t="s">
        <v>87</v>
      </c>
      <c r="J26" t="s">
        <v>87</v>
      </c>
      <c r="K26" t="s">
        <v>4002</v>
      </c>
    </row>
    <row r="27" spans="2:11" x14ac:dyDescent="0.25">
      <c r="B27" t="s">
        <v>1144</v>
      </c>
      <c r="C27">
        <f>1/INDEX($F$4:$F$64,MATCH(tblXrate[[#This Row],[Currency]],$G$4:$G$64,0))</f>
        <v>7.5240581760178168E-3</v>
      </c>
      <c r="E27" s="3" t="s">
        <v>3966</v>
      </c>
      <c r="F27" s="3">
        <v>9443.81</v>
      </c>
      <c r="G27" s="3" t="s">
        <v>1390</v>
      </c>
      <c r="I27" t="s">
        <v>1494</v>
      </c>
      <c r="J27" t="s">
        <v>1494</v>
      </c>
      <c r="K27" t="s">
        <v>4000</v>
      </c>
    </row>
    <row r="28" spans="2:11" x14ac:dyDescent="0.25">
      <c r="B28" t="s">
        <v>1156</v>
      </c>
      <c r="C28">
        <f>1/INDEX($F$4:$F$64,MATCH(tblXrate[[#This Row],[Currency]],$G$4:$G$64,0))</f>
        <v>0.78882394238429931</v>
      </c>
      <c r="E28" s="3" t="s">
        <v>3967</v>
      </c>
      <c r="F28" s="3">
        <v>3.86721</v>
      </c>
      <c r="G28" s="3" t="s">
        <v>3898</v>
      </c>
      <c r="I28" t="s">
        <v>638</v>
      </c>
      <c r="J28" t="s">
        <v>638</v>
      </c>
      <c r="K28" t="s">
        <v>4002</v>
      </c>
    </row>
    <row r="29" spans="2:11" x14ac:dyDescent="0.25">
      <c r="B29" t="s">
        <v>68</v>
      </c>
      <c r="C29">
        <f>1/INDEX($F$4:$F$64,MATCH(tblXrate[[#This Row],[Currency]],$G$4:$G$64,0))</f>
        <v>1.5761782720672841</v>
      </c>
      <c r="E29" s="3" t="s">
        <v>3965</v>
      </c>
      <c r="F29" s="3">
        <v>56.154800000000002</v>
      </c>
      <c r="G29" s="3" t="s">
        <v>39</v>
      </c>
      <c r="I29" t="s">
        <v>687</v>
      </c>
      <c r="J29" t="s">
        <v>687</v>
      </c>
      <c r="K29" t="s">
        <v>1123</v>
      </c>
    </row>
    <row r="30" spans="2:11" x14ac:dyDescent="0.25">
      <c r="B30" t="s">
        <v>3927</v>
      </c>
      <c r="C30">
        <f>1/INDEX($F$4:$F$64,MATCH(tblXrate[[#This Row],[Currency]],$G$4:$G$64,0))</f>
        <v>2.5673940949935813E-2</v>
      </c>
      <c r="E30" s="3" t="s">
        <v>3964</v>
      </c>
      <c r="F30" s="3">
        <v>124.697</v>
      </c>
      <c r="G30" s="3" t="s">
        <v>3897</v>
      </c>
      <c r="I30" t="s">
        <v>183</v>
      </c>
      <c r="J30" t="s">
        <v>183</v>
      </c>
      <c r="K30" t="s">
        <v>4002</v>
      </c>
    </row>
    <row r="31" spans="2:11" x14ac:dyDescent="0.25">
      <c r="B31" t="s">
        <v>1334</v>
      </c>
      <c r="C31">
        <f>1/INDEX($F$4:$F$64,MATCH(tblXrate[[#This Row],[Currency]],$G$4:$G$64,0))</f>
        <v>0.30031472983686902</v>
      </c>
      <c r="E31" s="3" t="s">
        <v>3968</v>
      </c>
      <c r="F31" s="3">
        <v>78.904300000000006</v>
      </c>
      <c r="G31" s="3" t="s">
        <v>1528</v>
      </c>
      <c r="I31" t="s">
        <v>968</v>
      </c>
      <c r="J31" t="s">
        <v>183</v>
      </c>
      <c r="K31" t="s">
        <v>4002</v>
      </c>
    </row>
    <row r="32" spans="2:11" x14ac:dyDescent="0.25">
      <c r="B32" t="s">
        <v>1340</v>
      </c>
      <c r="C32">
        <f>1/INDEX($F$4:$F$64,MATCH(tblXrate[[#This Row],[Currency]],$G$4:$G$64,0))</f>
        <v>1.1976047904191617E-2</v>
      </c>
      <c r="E32" s="3" t="s">
        <v>3930</v>
      </c>
      <c r="F32" s="3">
        <v>83.5</v>
      </c>
      <c r="G32" s="3" t="s">
        <v>1341</v>
      </c>
      <c r="I32" t="s">
        <v>1279</v>
      </c>
      <c r="J32" t="s">
        <v>1494</v>
      </c>
      <c r="K32" t="s">
        <v>4000</v>
      </c>
    </row>
    <row r="33" spans="2:11" x14ac:dyDescent="0.25">
      <c r="B33" t="s">
        <v>1359</v>
      </c>
      <c r="C33">
        <f>1/INDEX($F$4:$F$64,MATCH(tblXrate[[#This Row],[Currency]],$G$4:$G$64,0))</f>
        <v>0.17090423722875361</v>
      </c>
      <c r="E33" s="3" t="s">
        <v>3989</v>
      </c>
      <c r="F33" s="3">
        <v>1151.0899999999999</v>
      </c>
      <c r="G33" s="3" t="s">
        <v>3912</v>
      </c>
      <c r="I33" t="s">
        <v>498</v>
      </c>
      <c r="J33" t="s">
        <v>498</v>
      </c>
      <c r="K33" t="s">
        <v>4002</v>
      </c>
    </row>
    <row r="34" spans="2:11" x14ac:dyDescent="0.25">
      <c r="B34" t="s">
        <v>1390</v>
      </c>
      <c r="C34">
        <f>1/INDEX($F$4:$F$64,MATCH(tblXrate[[#This Row],[Currency]],$G$4:$G$64,0))</f>
        <v>1.0588946622178973E-4</v>
      </c>
      <c r="E34" s="3" t="s">
        <v>3970</v>
      </c>
      <c r="F34" s="3">
        <v>0.27939999999999998</v>
      </c>
      <c r="G34" s="3" t="s">
        <v>3900</v>
      </c>
      <c r="I34" t="s">
        <v>932</v>
      </c>
      <c r="J34" t="s">
        <v>932</v>
      </c>
      <c r="K34" t="s">
        <v>4000</v>
      </c>
    </row>
    <row r="35" spans="2:11" x14ac:dyDescent="0.25">
      <c r="B35" t="s">
        <v>1407</v>
      </c>
      <c r="C35">
        <f>1/INDEX($F$4:$F$64,MATCH(tblXrate[[#This Row],[Currency]],$G$4:$G$64,0))</f>
        <v>7.5642965204236008E-4</v>
      </c>
      <c r="E35" s="3" t="s">
        <v>3969</v>
      </c>
      <c r="F35" s="3">
        <v>148.88</v>
      </c>
      <c r="G35" s="3" t="s">
        <v>3899</v>
      </c>
      <c r="I35" t="s">
        <v>1049</v>
      </c>
      <c r="J35" t="s">
        <v>1049</v>
      </c>
      <c r="K35" t="s">
        <v>4000</v>
      </c>
    </row>
    <row r="36" spans="2:11" x14ac:dyDescent="0.25">
      <c r="B36" t="s">
        <v>1528</v>
      </c>
      <c r="C36">
        <f>1/INDEX($F$4:$F$64,MATCH(tblXrate[[#This Row],[Currency]],$G$4:$G$64,0))</f>
        <v>1.2673580527296991E-2</v>
      </c>
      <c r="E36" s="3" t="s">
        <v>3990</v>
      </c>
      <c r="F36" s="3">
        <v>132.90700000000001</v>
      </c>
      <c r="G36" s="3" t="s">
        <v>1144</v>
      </c>
      <c r="I36" t="s">
        <v>874</v>
      </c>
      <c r="J36" t="s">
        <v>874</v>
      </c>
      <c r="K36" t="s">
        <v>4000</v>
      </c>
    </row>
    <row r="37" spans="2:11" x14ac:dyDescent="0.25">
      <c r="B37" t="s">
        <v>3911</v>
      </c>
      <c r="C37">
        <f>1/INDEX($F$4:$F$64,MATCH(tblXrate[[#This Row],[Currency]],$G$4:$G$64,0))</f>
        <v>0.26666666666666666</v>
      </c>
      <c r="E37" s="3" t="s">
        <v>3973</v>
      </c>
      <c r="F37" s="3">
        <v>2.7178800000000001</v>
      </c>
      <c r="G37" s="3" t="s">
        <v>3903</v>
      </c>
      <c r="I37" t="s">
        <v>1973</v>
      </c>
      <c r="J37" t="s">
        <v>874</v>
      </c>
      <c r="K37" t="s">
        <v>4000</v>
      </c>
    </row>
    <row r="38" spans="2:11" x14ac:dyDescent="0.25">
      <c r="B38" t="s">
        <v>1724</v>
      </c>
      <c r="C38">
        <f>1/INDEX($F$4:$F$64,MATCH(tblXrate[[#This Row],[Currency]],$G$4:$G$64,0))</f>
        <v>0.11454753722794959</v>
      </c>
      <c r="E38" s="3" t="s">
        <v>3971</v>
      </c>
      <c r="F38" s="3">
        <v>0.548489</v>
      </c>
      <c r="G38" s="3" t="s">
        <v>3901</v>
      </c>
      <c r="I38" t="s">
        <v>525</v>
      </c>
      <c r="J38" t="s">
        <v>525</v>
      </c>
      <c r="K38" t="s">
        <v>4002</v>
      </c>
    </row>
    <row r="39" spans="2:11" x14ac:dyDescent="0.25">
      <c r="B39" t="s">
        <v>3905</v>
      </c>
      <c r="C39">
        <f>1/INDEX($F$4:$F$64,MATCH(tblXrate[[#This Row],[Currency]],$G$4:$G$64,0))</f>
        <v>3.2556428429575561E-2</v>
      </c>
      <c r="E39" s="3" t="s">
        <v>3972</v>
      </c>
      <c r="F39" s="3">
        <v>1.9323999999999999</v>
      </c>
      <c r="G39" s="3" t="s">
        <v>3902</v>
      </c>
      <c r="I39" t="s">
        <v>358</v>
      </c>
      <c r="J39" t="s">
        <v>358</v>
      </c>
      <c r="K39" t="s">
        <v>1123</v>
      </c>
    </row>
    <row r="40" spans="2:11" x14ac:dyDescent="0.25">
      <c r="B40" t="s">
        <v>1824</v>
      </c>
      <c r="C40">
        <f>1/INDEX($F$4:$F$64,MATCH(tblXrate[[#This Row],[Currency]],$G$4:$G$64,0))</f>
        <v>0.16925113144381371</v>
      </c>
      <c r="E40" s="3" t="s">
        <v>3933</v>
      </c>
      <c r="F40" s="3">
        <v>8.73</v>
      </c>
      <c r="G40" s="3" t="s">
        <v>1724</v>
      </c>
      <c r="I40" t="s">
        <v>844</v>
      </c>
      <c r="J40" t="s">
        <v>844</v>
      </c>
      <c r="K40" t="s">
        <v>4003</v>
      </c>
    </row>
    <row r="41" spans="2:11" x14ac:dyDescent="0.25">
      <c r="B41" t="s">
        <v>1876</v>
      </c>
      <c r="C41">
        <f>1/INDEX($F$4:$F$64,MATCH(tblXrate[[#This Row],[Currency]],$G$4:$G$64,0))</f>
        <v>1.0578730615798488</v>
      </c>
      <c r="E41" s="3" t="s">
        <v>3931</v>
      </c>
      <c r="F41" s="3">
        <v>1322</v>
      </c>
      <c r="G41" s="3" t="s">
        <v>3932</v>
      </c>
      <c r="I41" t="s">
        <v>573</v>
      </c>
      <c r="J41" t="s">
        <v>573</v>
      </c>
      <c r="K41" t="s">
        <v>4000</v>
      </c>
    </row>
    <row r="42" spans="2:11" x14ac:dyDescent="0.25">
      <c r="B42" t="s">
        <v>1984</v>
      </c>
      <c r="C42">
        <f>1/INDEX($F$4:$F$64,MATCH(tblXrate[[#This Row],[Currency]],$G$4:$G$64,0))</f>
        <v>5.6561085972850679E-2</v>
      </c>
      <c r="E42" s="3" t="s">
        <v>3975</v>
      </c>
      <c r="F42" s="3">
        <v>30.715900000000001</v>
      </c>
      <c r="G42" s="3" t="s">
        <v>3905</v>
      </c>
      <c r="I42" t="s">
        <v>1986</v>
      </c>
      <c r="J42" t="s">
        <v>1986</v>
      </c>
      <c r="K42" t="s">
        <v>4003</v>
      </c>
    </row>
    <row r="43" spans="2:11" x14ac:dyDescent="0.25">
      <c r="E43" s="3" t="s">
        <v>3976</v>
      </c>
      <c r="F43" s="3">
        <v>13.6899</v>
      </c>
      <c r="G43" s="3" t="s">
        <v>390</v>
      </c>
      <c r="I43" t="s">
        <v>1620</v>
      </c>
      <c r="J43" t="s">
        <v>980</v>
      </c>
      <c r="K43" t="s">
        <v>4000</v>
      </c>
    </row>
    <row r="44" spans="2:11" x14ac:dyDescent="0.25">
      <c r="E44" s="3" t="s">
        <v>3974</v>
      </c>
      <c r="F44" s="3">
        <v>3.1565599999999998</v>
      </c>
      <c r="G44" s="3" t="s">
        <v>3904</v>
      </c>
      <c r="I44" t="s">
        <v>980</v>
      </c>
      <c r="J44" t="s">
        <v>980</v>
      </c>
      <c r="K44" t="s">
        <v>4000</v>
      </c>
    </row>
    <row r="45" spans="2:11" x14ac:dyDescent="0.25">
      <c r="E45" s="3" t="s">
        <v>3926</v>
      </c>
      <c r="F45" s="3">
        <v>162.25</v>
      </c>
      <c r="G45" s="3" t="s">
        <v>3925</v>
      </c>
      <c r="I45" t="s">
        <v>11</v>
      </c>
      <c r="J45" t="s">
        <v>932</v>
      </c>
      <c r="K45" t="s">
        <v>4000</v>
      </c>
    </row>
    <row r="46" spans="2:11" x14ac:dyDescent="0.25">
      <c r="E46" s="3" t="s">
        <v>3979</v>
      </c>
      <c r="F46" s="3">
        <v>5.9083800000000002</v>
      </c>
      <c r="G46" s="3" t="s">
        <v>1824</v>
      </c>
      <c r="I46" t="s">
        <v>514</v>
      </c>
      <c r="J46" t="s">
        <v>514</v>
      </c>
      <c r="K46" t="s">
        <v>4000</v>
      </c>
    </row>
    <row r="47" spans="2:11" x14ac:dyDescent="0.25">
      <c r="E47" s="3" t="s">
        <v>3977</v>
      </c>
      <c r="F47" s="3">
        <v>89.65</v>
      </c>
      <c r="G47" s="3" t="s">
        <v>3906</v>
      </c>
      <c r="I47" t="s">
        <v>112</v>
      </c>
      <c r="J47" t="s">
        <v>105</v>
      </c>
      <c r="K47" t="s">
        <v>4000</v>
      </c>
    </row>
    <row r="48" spans="2:11" x14ac:dyDescent="0.25">
      <c r="E48" s="3" t="s">
        <v>3978</v>
      </c>
      <c r="F48" s="3">
        <v>1.2537799999999999</v>
      </c>
      <c r="G48" s="3" t="s">
        <v>667</v>
      </c>
      <c r="I48" t="s">
        <v>105</v>
      </c>
      <c r="J48" t="s">
        <v>105</v>
      </c>
      <c r="K48" t="s">
        <v>4000</v>
      </c>
    </row>
    <row r="49" spans="5:11" x14ac:dyDescent="0.25">
      <c r="E49" s="3" t="s">
        <v>3980</v>
      </c>
      <c r="F49" s="3">
        <v>0.38450000000000001</v>
      </c>
      <c r="G49" s="3" t="s">
        <v>3907</v>
      </c>
      <c r="I49" t="s">
        <v>23</v>
      </c>
      <c r="J49" t="s">
        <v>23</v>
      </c>
      <c r="K49" t="s">
        <v>4000</v>
      </c>
    </row>
    <row r="50" spans="5:11" x14ac:dyDescent="0.25">
      <c r="E50" s="3" t="s">
        <v>3982</v>
      </c>
      <c r="F50" s="3">
        <v>42.185099999999998</v>
      </c>
      <c r="G50" s="3" t="s">
        <v>3908</v>
      </c>
      <c r="I50" t="s">
        <v>1500</v>
      </c>
      <c r="J50" t="s">
        <v>1500</v>
      </c>
      <c r="K50" t="s">
        <v>4003</v>
      </c>
    </row>
    <row r="51" spans="5:11" x14ac:dyDescent="0.25">
      <c r="E51" s="3" t="s">
        <v>3981</v>
      </c>
      <c r="F51" s="3">
        <v>94.214399999999998</v>
      </c>
      <c r="G51" s="3" t="s">
        <v>31</v>
      </c>
      <c r="I51" t="s">
        <v>168</v>
      </c>
      <c r="J51" t="s">
        <v>168</v>
      </c>
      <c r="K51" t="s">
        <v>4000</v>
      </c>
    </row>
    <row r="52" spans="5:11" x14ac:dyDescent="0.25">
      <c r="E52" s="3" t="s">
        <v>3929</v>
      </c>
      <c r="F52" s="3">
        <v>3.3298399999999999</v>
      </c>
      <c r="G52" s="3" t="s">
        <v>1334</v>
      </c>
      <c r="I52" t="s">
        <v>677</v>
      </c>
      <c r="J52" t="s">
        <v>677</v>
      </c>
      <c r="K52" t="s">
        <v>4003</v>
      </c>
    </row>
    <row r="53" spans="5:11" x14ac:dyDescent="0.25">
      <c r="E53" s="3" t="s">
        <v>3983</v>
      </c>
      <c r="F53" s="3">
        <v>3.64</v>
      </c>
      <c r="G53" s="3" t="s">
        <v>3909</v>
      </c>
      <c r="I53" t="s">
        <v>1928</v>
      </c>
      <c r="J53" t="s">
        <v>1928</v>
      </c>
      <c r="K53" t="s">
        <v>1123</v>
      </c>
    </row>
    <row r="54" spans="5:11" x14ac:dyDescent="0.25">
      <c r="E54" s="3" t="s">
        <v>3984</v>
      </c>
      <c r="F54" s="3">
        <v>3.5135399999999999</v>
      </c>
      <c r="G54" s="3" t="s">
        <v>956</v>
      </c>
      <c r="I54" t="s">
        <v>37</v>
      </c>
      <c r="J54" t="s">
        <v>37</v>
      </c>
      <c r="K54" t="s">
        <v>4000</v>
      </c>
    </row>
    <row r="55" spans="5:11" x14ac:dyDescent="0.25">
      <c r="E55" s="3" t="s">
        <v>3985</v>
      </c>
      <c r="F55" s="3">
        <v>32.5458</v>
      </c>
      <c r="G55" s="3" t="s">
        <v>3910</v>
      </c>
      <c r="I55" t="s">
        <v>20</v>
      </c>
      <c r="J55" t="s">
        <v>20</v>
      </c>
      <c r="K55" t="s">
        <v>1123</v>
      </c>
    </row>
    <row r="56" spans="5:11" x14ac:dyDescent="0.25">
      <c r="E56" s="3" t="s">
        <v>3986</v>
      </c>
      <c r="F56" s="3">
        <v>3.75</v>
      </c>
      <c r="G56" s="3" t="s">
        <v>3911</v>
      </c>
      <c r="I56" t="s">
        <v>7</v>
      </c>
      <c r="J56" t="s">
        <v>7</v>
      </c>
      <c r="K56" t="s">
        <v>1123</v>
      </c>
    </row>
    <row r="57" spans="5:11" x14ac:dyDescent="0.25">
      <c r="E57" s="3" t="s">
        <v>3991</v>
      </c>
      <c r="F57" s="3">
        <v>6.9611099999999997</v>
      </c>
      <c r="G57" s="3" t="s">
        <v>444</v>
      </c>
      <c r="I57" t="s">
        <v>723</v>
      </c>
      <c r="J57" t="s">
        <v>723</v>
      </c>
      <c r="K57" t="s">
        <v>1123</v>
      </c>
    </row>
    <row r="58" spans="5:11" x14ac:dyDescent="0.25">
      <c r="E58" s="3" t="s">
        <v>3987</v>
      </c>
      <c r="F58" s="3">
        <v>1.2677099999999999</v>
      </c>
      <c r="G58" s="3" t="s">
        <v>1156</v>
      </c>
      <c r="I58" t="s">
        <v>951</v>
      </c>
      <c r="J58" t="s">
        <v>723</v>
      </c>
      <c r="K58" t="s">
        <v>1123</v>
      </c>
    </row>
    <row r="59" spans="5:11" x14ac:dyDescent="0.25">
      <c r="E59" s="3" t="s">
        <v>3994</v>
      </c>
      <c r="F59" s="3">
        <v>31.500299999999999</v>
      </c>
      <c r="G59" s="3" t="s">
        <v>3914</v>
      </c>
      <c r="I59" t="s">
        <v>511</v>
      </c>
      <c r="J59" t="s">
        <v>511</v>
      </c>
      <c r="K59" t="s">
        <v>1123</v>
      </c>
    </row>
    <row r="60" spans="5:11" x14ac:dyDescent="0.25">
      <c r="E60" s="3" t="s">
        <v>3996</v>
      </c>
      <c r="F60" s="3">
        <v>1.79447</v>
      </c>
      <c r="G60" s="3" t="s">
        <v>3916</v>
      </c>
      <c r="I60" t="s">
        <v>35</v>
      </c>
      <c r="J60" t="s">
        <v>35</v>
      </c>
      <c r="K60" t="s">
        <v>4000</v>
      </c>
    </row>
    <row r="61" spans="5:11" x14ac:dyDescent="0.25">
      <c r="E61" s="3" t="s">
        <v>3995</v>
      </c>
      <c r="F61" s="3">
        <v>6.3912199999999997</v>
      </c>
      <c r="G61" s="3" t="s">
        <v>3915</v>
      </c>
      <c r="I61" t="s">
        <v>415</v>
      </c>
      <c r="J61" t="s">
        <v>415</v>
      </c>
      <c r="K61" t="s">
        <v>4000</v>
      </c>
    </row>
    <row r="62" spans="5:11" x14ac:dyDescent="0.25">
      <c r="E62" s="3" t="s">
        <v>3993</v>
      </c>
      <c r="F62" s="3">
        <v>29.859400000000001</v>
      </c>
      <c r="G62" s="3" t="s">
        <v>3913</v>
      </c>
      <c r="I62" t="s">
        <v>892</v>
      </c>
      <c r="J62" t="s">
        <v>892</v>
      </c>
      <c r="K62" t="s">
        <v>4000</v>
      </c>
    </row>
    <row r="63" spans="5:11" x14ac:dyDescent="0.25">
      <c r="E63" s="3" t="s">
        <v>3997</v>
      </c>
      <c r="F63" s="3">
        <v>4.2940199999999997</v>
      </c>
      <c r="G63" s="3" t="s">
        <v>3917</v>
      </c>
      <c r="I63" t="s">
        <v>651</v>
      </c>
      <c r="J63" t="s">
        <v>651</v>
      </c>
      <c r="K63" t="s">
        <v>1123</v>
      </c>
    </row>
    <row r="64" spans="5:11" x14ac:dyDescent="0.25">
      <c r="E64" s="3" t="s">
        <v>3988</v>
      </c>
      <c r="F64" s="3">
        <v>8.2019800000000007</v>
      </c>
      <c r="G64" s="3" t="s">
        <v>584</v>
      </c>
      <c r="I64" t="s">
        <v>1341</v>
      </c>
      <c r="J64" t="s">
        <v>1341</v>
      </c>
      <c r="K64" t="s">
        <v>4003</v>
      </c>
    </row>
    <row r="65" spans="9:11" x14ac:dyDescent="0.25">
      <c r="I65" t="s">
        <v>1491</v>
      </c>
      <c r="J65" t="s">
        <v>132</v>
      </c>
      <c r="K65" t="s">
        <v>1123</v>
      </c>
    </row>
    <row r="66" spans="9:11" x14ac:dyDescent="0.25">
      <c r="I66" t="s">
        <v>55</v>
      </c>
      <c r="J66" t="s">
        <v>14</v>
      </c>
      <c r="K66" t="s">
        <v>4002</v>
      </c>
    </row>
    <row r="67" spans="9:11" x14ac:dyDescent="0.25">
      <c r="I67" t="s">
        <v>1173</v>
      </c>
      <c r="J67" t="s">
        <v>1173</v>
      </c>
      <c r="K67" t="s">
        <v>1123</v>
      </c>
    </row>
    <row r="68" spans="9:11" x14ac:dyDescent="0.25">
      <c r="I68" t="s">
        <v>1040</v>
      </c>
      <c r="J68" t="s">
        <v>1040</v>
      </c>
      <c r="K68" t="s">
        <v>1123</v>
      </c>
    </row>
    <row r="69" spans="9:11" x14ac:dyDescent="0.25">
      <c r="I69" t="s">
        <v>1368</v>
      </c>
      <c r="J69" t="s">
        <v>1368</v>
      </c>
      <c r="K69" t="s">
        <v>4002</v>
      </c>
    </row>
    <row r="70" spans="9:11" x14ac:dyDescent="0.25">
      <c r="I70" t="s">
        <v>1740</v>
      </c>
      <c r="J70" t="s">
        <v>1740</v>
      </c>
      <c r="K70" t="s">
        <v>4003</v>
      </c>
    </row>
    <row r="71" spans="9:11" x14ac:dyDescent="0.25">
      <c r="I71" t="s">
        <v>1695</v>
      </c>
      <c r="J71" t="s">
        <v>1695</v>
      </c>
      <c r="K71" t="s">
        <v>4003</v>
      </c>
    </row>
    <row r="72" spans="9:11" x14ac:dyDescent="0.25">
      <c r="I72" t="s">
        <v>815</v>
      </c>
      <c r="J72" t="s">
        <v>815</v>
      </c>
      <c r="K72" t="s">
        <v>4000</v>
      </c>
    </row>
    <row r="73" spans="9:11" x14ac:dyDescent="0.25">
      <c r="I73" t="s">
        <v>1028</v>
      </c>
      <c r="J73" t="s">
        <v>165</v>
      </c>
      <c r="K73" t="s">
        <v>4002</v>
      </c>
    </row>
    <row r="74" spans="9:11" x14ac:dyDescent="0.25">
      <c r="I74" t="s">
        <v>1951</v>
      </c>
      <c r="J74" t="s">
        <v>980</v>
      </c>
      <c r="K74" t="s">
        <v>4000</v>
      </c>
    </row>
    <row r="75" spans="9:11" x14ac:dyDescent="0.25">
      <c r="I75" t="s">
        <v>1115</v>
      </c>
      <c r="J75" t="s">
        <v>1128</v>
      </c>
      <c r="K75" t="s">
        <v>1123</v>
      </c>
    </row>
    <row r="76" spans="9:11" x14ac:dyDescent="0.25">
      <c r="I76" t="s">
        <v>1766</v>
      </c>
      <c r="J76" t="s">
        <v>1766</v>
      </c>
      <c r="K76" t="s">
        <v>4003</v>
      </c>
    </row>
    <row r="77" spans="9:11" x14ac:dyDescent="0.25">
      <c r="I77" t="s">
        <v>165</v>
      </c>
      <c r="J77" t="s">
        <v>165</v>
      </c>
      <c r="K77" t="s">
        <v>4002</v>
      </c>
    </row>
    <row r="78" spans="9:11" x14ac:dyDescent="0.25">
      <c r="I78" t="s">
        <v>1408</v>
      </c>
      <c r="J78" t="s">
        <v>1408</v>
      </c>
      <c r="K78" t="s">
        <v>1123</v>
      </c>
    </row>
    <row r="79" spans="9:11" x14ac:dyDescent="0.25">
      <c r="I79" t="s">
        <v>1288</v>
      </c>
      <c r="J79" t="s">
        <v>1288</v>
      </c>
      <c r="K79" t="s">
        <v>4000</v>
      </c>
    </row>
    <row r="80" spans="9:11" x14ac:dyDescent="0.25">
      <c r="I80" t="s">
        <v>1726</v>
      </c>
      <c r="J80" t="s">
        <v>1726</v>
      </c>
      <c r="K80" t="s">
        <v>4003</v>
      </c>
    </row>
    <row r="81" spans="9:11" x14ac:dyDescent="0.25">
      <c r="I81" t="s">
        <v>576</v>
      </c>
      <c r="J81" t="s">
        <v>3998</v>
      </c>
      <c r="K81" t="s">
        <v>4003</v>
      </c>
    </row>
    <row r="82" spans="9:11" x14ac:dyDescent="0.25">
      <c r="I82" t="s">
        <v>1441</v>
      </c>
      <c r="J82" t="s">
        <v>1441</v>
      </c>
      <c r="K82" t="s">
        <v>1123</v>
      </c>
    </row>
    <row r="83" spans="9:11" x14ac:dyDescent="0.25">
      <c r="I83" t="s">
        <v>1617</v>
      </c>
      <c r="J83" t="s">
        <v>1441</v>
      </c>
      <c r="K83" t="s">
        <v>1123</v>
      </c>
    </row>
    <row r="84" spans="9:11" x14ac:dyDescent="0.25">
      <c r="I84" t="s">
        <v>627</v>
      </c>
      <c r="J84" t="s">
        <v>627</v>
      </c>
      <c r="K84" t="s">
        <v>4000</v>
      </c>
    </row>
    <row r="85" spans="9:11" x14ac:dyDescent="0.25">
      <c r="I85" t="s">
        <v>1096</v>
      </c>
      <c r="J85" t="s">
        <v>669</v>
      </c>
      <c r="K85" t="s">
        <v>4001</v>
      </c>
    </row>
    <row r="86" spans="9:11" x14ac:dyDescent="0.25">
      <c r="I86" t="s">
        <v>669</v>
      </c>
      <c r="J86" t="s">
        <v>669</v>
      </c>
      <c r="K86" t="s">
        <v>4001</v>
      </c>
    </row>
    <row r="87" spans="9:11" x14ac:dyDescent="0.25">
      <c r="I87" t="s">
        <v>867</v>
      </c>
      <c r="J87" t="s">
        <v>867</v>
      </c>
      <c r="K87" t="s">
        <v>4003</v>
      </c>
    </row>
    <row r="88" spans="9:11" x14ac:dyDescent="0.25">
      <c r="I88" t="s">
        <v>1685</v>
      </c>
      <c r="J88" t="s">
        <v>627</v>
      </c>
      <c r="K88" t="s">
        <v>4000</v>
      </c>
    </row>
    <row r="89" spans="9:11" x14ac:dyDescent="0.25">
      <c r="I89" t="s">
        <v>1606</v>
      </c>
      <c r="J89" t="s">
        <v>669</v>
      </c>
      <c r="K89" t="s">
        <v>4001</v>
      </c>
    </row>
    <row r="90" spans="9:11" x14ac:dyDescent="0.25">
      <c r="I90" t="s">
        <v>582</v>
      </c>
      <c r="J90" t="s">
        <v>582</v>
      </c>
      <c r="K90" t="s">
        <v>4000</v>
      </c>
    </row>
    <row r="91" spans="9:11" x14ac:dyDescent="0.25">
      <c r="I91" t="s">
        <v>635</v>
      </c>
      <c r="J91" t="s">
        <v>669</v>
      </c>
      <c r="K91" t="s">
        <v>4001</v>
      </c>
    </row>
    <row r="92" spans="9:11" x14ac:dyDescent="0.25">
      <c r="I92" t="s">
        <v>1999</v>
      </c>
      <c r="J92" t="s">
        <v>1999</v>
      </c>
      <c r="K92" t="s">
        <v>1123</v>
      </c>
    </row>
    <row r="93" spans="9:11" x14ac:dyDescent="0.25">
      <c r="I93" t="s">
        <v>16</v>
      </c>
      <c r="J93" t="s">
        <v>16</v>
      </c>
      <c r="K93" t="s">
        <v>1123</v>
      </c>
    </row>
    <row r="94" spans="9:11" x14ac:dyDescent="0.25">
      <c r="I94" t="s">
        <v>1378</v>
      </c>
      <c r="J94" t="s">
        <v>16</v>
      </c>
      <c r="K94" t="s">
        <v>1123</v>
      </c>
    </row>
    <row r="95" spans="9:11" x14ac:dyDescent="0.25">
      <c r="I95" t="s">
        <v>135</v>
      </c>
      <c r="J95" t="s">
        <v>135</v>
      </c>
      <c r="K95" t="s">
        <v>4002</v>
      </c>
    </row>
    <row r="96" spans="9:11" x14ac:dyDescent="0.25">
      <c r="I96" t="s">
        <v>1153</v>
      </c>
      <c r="J96" t="s">
        <v>1153</v>
      </c>
      <c r="K96" t="s">
        <v>4002</v>
      </c>
    </row>
    <row r="97" spans="9:11" x14ac:dyDescent="0.25">
      <c r="I97" t="s">
        <v>1717</v>
      </c>
      <c r="J97" t="s">
        <v>1717</v>
      </c>
      <c r="K97" t="s">
        <v>4002</v>
      </c>
    </row>
    <row r="98" spans="9:11" x14ac:dyDescent="0.25">
      <c r="I98" t="s">
        <v>346</v>
      </c>
      <c r="J98" t="s">
        <v>346</v>
      </c>
      <c r="K98" t="s">
        <v>1123</v>
      </c>
    </row>
    <row r="99" spans="9:11" x14ac:dyDescent="0.25">
      <c r="I99" t="s">
        <v>74</v>
      </c>
      <c r="J99" t="s">
        <v>74</v>
      </c>
      <c r="K99" t="s">
        <v>4000</v>
      </c>
    </row>
    <row r="100" spans="9:11" x14ac:dyDescent="0.25">
      <c r="I100" t="s">
        <v>29</v>
      </c>
      <c r="J100" t="s">
        <v>29</v>
      </c>
      <c r="K100" t="s">
        <v>4000</v>
      </c>
    </row>
    <row r="101" spans="9:11" x14ac:dyDescent="0.25">
      <c r="I101" t="s">
        <v>1008</v>
      </c>
      <c r="J101" t="s">
        <v>1008</v>
      </c>
      <c r="K101" t="s">
        <v>1123</v>
      </c>
    </row>
    <row r="102" spans="9:11" x14ac:dyDescent="0.25">
      <c r="I102" t="s">
        <v>566</v>
      </c>
      <c r="J102" t="s">
        <v>566</v>
      </c>
      <c r="K102" t="s">
        <v>4000</v>
      </c>
    </row>
    <row r="103" spans="9:11" x14ac:dyDescent="0.25">
      <c r="I103" t="s">
        <v>1303</v>
      </c>
      <c r="J103" t="s">
        <v>1303</v>
      </c>
      <c r="K103" t="s">
        <v>4002</v>
      </c>
    </row>
    <row r="104" spans="9:11" x14ac:dyDescent="0.25">
      <c r="I104" t="s">
        <v>72</v>
      </c>
      <c r="J104" t="s">
        <v>72</v>
      </c>
      <c r="K104" t="s">
        <v>4000</v>
      </c>
    </row>
    <row r="105" spans="9:11" x14ac:dyDescent="0.25">
      <c r="I105" t="s">
        <v>119</v>
      </c>
      <c r="J105" t="s">
        <v>47</v>
      </c>
      <c r="K105" t="s">
        <v>4003</v>
      </c>
    </row>
    <row r="106" spans="9:11" x14ac:dyDescent="0.25">
      <c r="I106" t="s">
        <v>64</v>
      </c>
      <c r="J106" t="s">
        <v>64</v>
      </c>
      <c r="K106" t="s">
        <v>4000</v>
      </c>
    </row>
    <row r="107" spans="9:11" x14ac:dyDescent="0.25">
      <c r="I107" t="s">
        <v>770</v>
      </c>
      <c r="J107" t="s">
        <v>132</v>
      </c>
      <c r="K107" t="s">
        <v>1123</v>
      </c>
    </row>
    <row r="108" spans="9:11" x14ac:dyDescent="0.25">
      <c r="I108" t="s">
        <v>132</v>
      </c>
      <c r="J108" t="s">
        <v>132</v>
      </c>
      <c r="K108" t="s">
        <v>1123</v>
      </c>
    </row>
    <row r="109" spans="9:11" x14ac:dyDescent="0.25">
      <c r="I109" t="s">
        <v>170</v>
      </c>
      <c r="J109" t="s">
        <v>170</v>
      </c>
      <c r="K109" t="s">
        <v>1123</v>
      </c>
    </row>
    <row r="110" spans="9:11" x14ac:dyDescent="0.25">
      <c r="I110" t="s">
        <v>1799</v>
      </c>
      <c r="J110" t="s">
        <v>1799</v>
      </c>
      <c r="K110" t="s">
        <v>4000</v>
      </c>
    </row>
    <row r="111" spans="9:11" x14ac:dyDescent="0.25">
      <c r="I111" t="s">
        <v>1063</v>
      </c>
      <c r="J111" t="s">
        <v>1063</v>
      </c>
      <c r="K111" t="s">
        <v>4000</v>
      </c>
    </row>
    <row r="112" spans="9:11" x14ac:dyDescent="0.25">
      <c r="I112" t="s">
        <v>547</v>
      </c>
      <c r="J112" t="s">
        <v>547</v>
      </c>
      <c r="K112" t="s">
        <v>4003</v>
      </c>
    </row>
    <row r="113" spans="9:11" x14ac:dyDescent="0.25">
      <c r="I113" t="s">
        <v>47</v>
      </c>
      <c r="J113" t="s">
        <v>47</v>
      </c>
      <c r="K113" t="s">
        <v>4003</v>
      </c>
    </row>
    <row r="114" spans="9:11" x14ac:dyDescent="0.25">
      <c r="I114" t="s">
        <v>1604</v>
      </c>
      <c r="J114" t="s">
        <v>47</v>
      </c>
      <c r="K114" t="s">
        <v>4003</v>
      </c>
    </row>
    <row r="115" spans="9:11" x14ac:dyDescent="0.25">
      <c r="I115" t="s">
        <v>607</v>
      </c>
      <c r="J115" t="s">
        <v>607</v>
      </c>
      <c r="K115" t="s">
        <v>4000</v>
      </c>
    </row>
    <row r="116" spans="9:11" x14ac:dyDescent="0.25">
      <c r="I116" t="s">
        <v>713</v>
      </c>
      <c r="J116" t="s">
        <v>713</v>
      </c>
      <c r="K116" t="s">
        <v>1123</v>
      </c>
    </row>
    <row r="117" spans="9:11" x14ac:dyDescent="0.25">
      <c r="I117" t="s">
        <v>1431</v>
      </c>
      <c r="J117" t="s">
        <v>713</v>
      </c>
      <c r="K117" t="s">
        <v>1123</v>
      </c>
    </row>
    <row r="118" spans="9:11" x14ac:dyDescent="0.25">
      <c r="I118" t="s">
        <v>446</v>
      </c>
      <c r="J118" t="s">
        <v>446</v>
      </c>
      <c r="K118" t="s">
        <v>4000</v>
      </c>
    </row>
    <row r="119" spans="9:11" x14ac:dyDescent="0.25">
      <c r="I119" t="s">
        <v>45</v>
      </c>
      <c r="J119" t="s">
        <v>45</v>
      </c>
      <c r="K119" t="s">
        <v>4000</v>
      </c>
    </row>
    <row r="120" spans="9:11" x14ac:dyDescent="0.25">
      <c r="I120" t="s">
        <v>298</v>
      </c>
      <c r="J120" t="s">
        <v>298</v>
      </c>
      <c r="K120" t="s">
        <v>1123</v>
      </c>
    </row>
    <row r="121" spans="9:11" x14ac:dyDescent="0.25">
      <c r="I121" t="s">
        <v>95</v>
      </c>
      <c r="J121" t="s">
        <v>627</v>
      </c>
      <c r="K121" t="s">
        <v>4000</v>
      </c>
    </row>
    <row r="122" spans="9:11" x14ac:dyDescent="0.25">
      <c r="I122" t="s">
        <v>1804</v>
      </c>
      <c r="J122" t="s">
        <v>1804</v>
      </c>
      <c r="K122" t="s">
        <v>4003</v>
      </c>
    </row>
    <row r="123" spans="9:11" x14ac:dyDescent="0.25">
      <c r="I123" t="s">
        <v>196</v>
      </c>
      <c r="J123" t="s">
        <v>196</v>
      </c>
      <c r="K123" t="s">
        <v>4000</v>
      </c>
    </row>
    <row r="124" spans="9:11" x14ac:dyDescent="0.25">
      <c r="I124" t="s">
        <v>178</v>
      </c>
      <c r="J124" t="s">
        <v>178</v>
      </c>
      <c r="K124" t="s">
        <v>1123</v>
      </c>
    </row>
    <row r="125" spans="9:11" x14ac:dyDescent="0.25">
      <c r="I125" t="s">
        <v>1455</v>
      </c>
      <c r="J125" t="s">
        <v>1455</v>
      </c>
      <c r="K125" t="s">
        <v>4003</v>
      </c>
    </row>
    <row r="126" spans="9:11" x14ac:dyDescent="0.25">
      <c r="I126" t="s">
        <v>70</v>
      </c>
      <c r="J126" t="s">
        <v>70</v>
      </c>
      <c r="K126" t="s">
        <v>4000</v>
      </c>
    </row>
    <row r="127" spans="9:11" x14ac:dyDescent="0.25">
      <c r="I127" t="s">
        <v>26</v>
      </c>
      <c r="J127" t="s">
        <v>26</v>
      </c>
      <c r="K127" t="s">
        <v>4000</v>
      </c>
    </row>
    <row r="128" spans="9:11" x14ac:dyDescent="0.25">
      <c r="I128" t="s">
        <v>125</v>
      </c>
      <c r="J128" t="s">
        <v>178</v>
      </c>
      <c r="K128" t="s">
        <v>4003</v>
      </c>
    </row>
    <row r="129" spans="9:11" x14ac:dyDescent="0.25">
      <c r="I129" t="s">
        <v>491</v>
      </c>
      <c r="J129" t="s">
        <v>178</v>
      </c>
      <c r="K129" t="s">
        <v>4003</v>
      </c>
    </row>
    <row r="130" spans="9:11" x14ac:dyDescent="0.25">
      <c r="I130" t="s">
        <v>986</v>
      </c>
      <c r="J130" t="s">
        <v>986</v>
      </c>
      <c r="K130" t="s">
        <v>4002</v>
      </c>
    </row>
    <row r="131" spans="9:11" x14ac:dyDescent="0.25">
      <c r="I131" t="s">
        <v>14</v>
      </c>
      <c r="J131" t="s">
        <v>14</v>
      </c>
      <c r="K131" t="s">
        <v>4002</v>
      </c>
    </row>
    <row r="132" spans="9:11" x14ac:dyDescent="0.25">
      <c r="I132" t="s">
        <v>1024</v>
      </c>
      <c r="J132" t="s">
        <v>1673</v>
      </c>
      <c r="K132" t="s">
        <v>1123</v>
      </c>
    </row>
    <row r="133" spans="9:11" x14ac:dyDescent="0.25">
      <c r="I133" t="s">
        <v>1673</v>
      </c>
      <c r="J133" t="s">
        <v>1673</v>
      </c>
      <c r="K133" t="s">
        <v>1123</v>
      </c>
    </row>
    <row r="134" spans="9:11" x14ac:dyDescent="0.25">
      <c r="I134" t="s">
        <v>1083</v>
      </c>
      <c r="J134" t="s">
        <v>1083</v>
      </c>
      <c r="K134" t="s">
        <v>4003</v>
      </c>
    </row>
    <row r="135" spans="9:11" x14ac:dyDescent="0.25">
      <c r="I135" t="s">
        <v>1052</v>
      </c>
      <c r="J135" t="s">
        <v>1052</v>
      </c>
      <c r="K135" t="s">
        <v>4003</v>
      </c>
    </row>
  </sheetData>
  <sortState ref="E4:G64">
    <sortCondition ref="G4:G64"/>
  </sortState>
  <mergeCells count="1">
    <mergeCell ref="B1:C1"/>
  </mergeCells>
  <hyperlinks>
    <hyperlink ref="E1" r:id="rId1"/>
    <hyperlink ref="F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1889"/>
  <sheetViews>
    <sheetView showGridLines="0" showRowColHeaders="0" tabSelected="1" zoomScaleNormal="100" workbookViewId="0">
      <selection activeCell="S11" sqref="S11"/>
    </sheetView>
  </sheetViews>
  <sheetFormatPr defaultRowHeight="15" x14ac:dyDescent="0.25"/>
  <cols>
    <col min="1" max="1" width="1.7109375" customWidth="1"/>
    <col min="2" max="2" width="7.85546875" customWidth="1"/>
    <col min="3" max="3" width="22.140625" customWidth="1"/>
    <col min="4" max="4" width="13" hidden="1" customWidth="1"/>
    <col min="5" max="5" width="13" customWidth="1"/>
    <col min="6" max="6" width="11.28515625" customWidth="1"/>
    <col min="7" max="7" width="14.85546875" customWidth="1"/>
    <col min="8" max="8" width="24.42578125" hidden="1" customWidth="1"/>
    <col min="9" max="9" width="16.42578125" customWidth="1"/>
    <col min="10" max="10" width="15.140625" hidden="1" customWidth="1"/>
    <col min="11" max="11" width="14.140625" customWidth="1"/>
    <col min="12" max="12" width="11.28515625" customWidth="1"/>
    <col min="13" max="13" width="13.5703125" customWidth="1"/>
    <col min="14" max="14" width="10" style="18" customWidth="1"/>
    <col min="16" max="16" width="20.140625" style="18" customWidth="1"/>
    <col min="17" max="17" width="10.5703125" style="79" customWidth="1"/>
    <col min="18" max="18" width="1.7109375" customWidth="1"/>
    <col min="19" max="19" width="22" customWidth="1"/>
  </cols>
  <sheetData>
    <row r="1" spans="2:19" ht="24" customHeight="1" x14ac:dyDescent="0.25">
      <c r="B1" s="127" t="s">
        <v>3935</v>
      </c>
      <c r="C1" s="127"/>
      <c r="D1" s="128"/>
      <c r="E1" s="129"/>
      <c r="F1" s="81" t="s">
        <v>4041</v>
      </c>
      <c r="G1" s="115" t="s">
        <v>4043</v>
      </c>
      <c r="H1" s="82"/>
      <c r="I1" s="116" t="s">
        <v>4042</v>
      </c>
      <c r="J1" s="83"/>
      <c r="K1" s="84" t="s">
        <v>4046</v>
      </c>
      <c r="L1" s="117"/>
      <c r="M1" s="117"/>
      <c r="N1" s="118"/>
      <c r="O1" s="117"/>
      <c r="P1" s="118"/>
      <c r="Q1" s="119"/>
      <c r="R1" s="117"/>
      <c r="S1" s="117"/>
    </row>
    <row r="2" spans="2:19" ht="24" customHeight="1" x14ac:dyDescent="0.25">
      <c r="B2" s="127"/>
      <c r="C2" s="127"/>
      <c r="D2" s="128"/>
      <c r="E2" s="129"/>
      <c r="F2" s="111" t="s">
        <v>4035</v>
      </c>
      <c r="G2" s="109">
        <f>MAX(G8:G1889)</f>
        <v>400000</v>
      </c>
      <c r="H2" s="105"/>
      <c r="I2" s="85">
        <f>SUBTOTAL(104,G8:G1886)</f>
        <v>400000</v>
      </c>
      <c r="J2" s="106"/>
      <c r="K2" s="107">
        <f>+I2/G2</f>
        <v>1</v>
      </c>
      <c r="L2" s="117"/>
      <c r="M2" s="117"/>
      <c r="N2" s="118"/>
      <c r="O2" s="117"/>
      <c r="P2" s="118"/>
      <c r="Q2" s="119"/>
      <c r="R2" s="117"/>
      <c r="S2" s="117"/>
    </row>
    <row r="3" spans="2:19" ht="24" customHeight="1" x14ac:dyDescent="0.25">
      <c r="B3" s="127"/>
      <c r="C3" s="127"/>
      <c r="D3" s="128"/>
      <c r="E3" s="129"/>
      <c r="F3" s="111" t="s">
        <v>4036</v>
      </c>
      <c r="G3" s="109">
        <f>MIN(G8:G1889)</f>
        <v>1783.166904422254</v>
      </c>
      <c r="H3" s="105"/>
      <c r="I3" s="85">
        <f>SUBTOTAL(105,G8:G1886)</f>
        <v>1783.166904422254</v>
      </c>
      <c r="J3" s="106"/>
      <c r="K3" s="107">
        <f t="shared" ref="K3:K6" si="0">+I3/G3</f>
        <v>1</v>
      </c>
      <c r="L3" s="117"/>
      <c r="M3" s="120"/>
      <c r="N3" s="118"/>
      <c r="O3" s="117"/>
      <c r="P3" s="118"/>
      <c r="Q3" s="119"/>
      <c r="R3" s="117"/>
      <c r="S3" s="117"/>
    </row>
    <row r="4" spans="2:19" ht="24" customHeight="1" x14ac:dyDescent="0.25">
      <c r="F4" s="111" t="s">
        <v>4037</v>
      </c>
      <c r="G4" s="110">
        <f>COUNTIF(G8:G1889,"&gt;0")</f>
        <v>1881</v>
      </c>
      <c r="H4" s="105"/>
      <c r="I4" s="86">
        <f>SUBTOTAL(103,G8:G1888)</f>
        <v>1881</v>
      </c>
      <c r="J4" s="106"/>
      <c r="K4" s="107">
        <f t="shared" si="0"/>
        <v>1</v>
      </c>
      <c r="L4" s="117"/>
      <c r="M4" s="117"/>
      <c r="N4" s="118"/>
      <c r="O4" s="117"/>
      <c r="P4" s="118"/>
      <c r="Q4" s="119"/>
      <c r="R4" s="117"/>
      <c r="S4" s="117"/>
    </row>
    <row r="5" spans="2:19" ht="24" customHeight="1" x14ac:dyDescent="0.25">
      <c r="B5" s="125" t="s">
        <v>4033</v>
      </c>
      <c r="C5" s="125"/>
      <c r="D5" s="125"/>
      <c r="E5" s="126"/>
      <c r="F5" s="112" t="s">
        <v>4038</v>
      </c>
      <c r="G5" s="109">
        <f>AVERAGE(G8:G1889)</f>
        <v>49246.468262552422</v>
      </c>
      <c r="H5" s="87"/>
      <c r="I5" s="85">
        <f>SUBTOTAL(101,G8:G1888)</f>
        <v>49246.468262552422</v>
      </c>
      <c r="J5" s="108"/>
      <c r="K5" s="107">
        <f t="shared" si="0"/>
        <v>1</v>
      </c>
      <c r="L5" s="121"/>
      <c r="M5" s="121"/>
      <c r="N5" s="122"/>
      <c r="O5" s="117"/>
      <c r="P5" s="118"/>
      <c r="Q5" s="119"/>
      <c r="R5" s="117"/>
      <c r="S5" s="117"/>
    </row>
    <row r="6" spans="2:19" s="9" customFormat="1" ht="24" customHeight="1" x14ac:dyDescent="0.25">
      <c r="B6" s="124" t="s">
        <v>4044</v>
      </c>
      <c r="C6" s="124"/>
      <c r="D6" s="76"/>
      <c r="E6" s="80" t="s">
        <v>4045</v>
      </c>
      <c r="F6" s="113" t="s">
        <v>4034</v>
      </c>
      <c r="G6" s="114">
        <f>SUM(G8:G1889)</f>
        <v>92632606.801861107</v>
      </c>
      <c r="H6" s="88"/>
      <c r="I6" s="103">
        <f>SUBTOTAL(109,G8:G1888)</f>
        <v>92632606.801861107</v>
      </c>
      <c r="J6" s="104"/>
      <c r="K6" s="107">
        <f t="shared" si="0"/>
        <v>1</v>
      </c>
      <c r="L6" s="74" t="s">
        <v>4004</v>
      </c>
      <c r="N6" s="75" t="s">
        <v>4032</v>
      </c>
      <c r="O6" s="74" t="s">
        <v>4004</v>
      </c>
      <c r="P6" s="74" t="s">
        <v>4004</v>
      </c>
      <c r="Q6" s="74" t="s">
        <v>4004</v>
      </c>
    </row>
    <row r="7" spans="2:19" s="10" customFormat="1" ht="24" customHeight="1" x14ac:dyDescent="0.25">
      <c r="B7" s="89" t="s">
        <v>4005</v>
      </c>
      <c r="C7" s="90" t="s">
        <v>0</v>
      </c>
      <c r="D7" s="90" t="s">
        <v>1</v>
      </c>
      <c r="E7" s="90" t="s">
        <v>3920</v>
      </c>
      <c r="F7" s="101" t="s">
        <v>4006</v>
      </c>
      <c r="G7" s="102" t="s">
        <v>4007</v>
      </c>
      <c r="H7" s="90" t="s">
        <v>3</v>
      </c>
      <c r="I7" s="101" t="s">
        <v>3937</v>
      </c>
      <c r="J7" s="90" t="s">
        <v>4</v>
      </c>
      <c r="K7" s="101" t="s">
        <v>3943</v>
      </c>
      <c r="L7" s="90" t="s">
        <v>3999</v>
      </c>
      <c r="M7" s="90" t="s">
        <v>4008</v>
      </c>
      <c r="N7" s="91" t="s">
        <v>4009</v>
      </c>
      <c r="O7" s="90" t="s">
        <v>4019</v>
      </c>
      <c r="P7" s="91" t="s">
        <v>4025</v>
      </c>
      <c r="Q7" s="92" t="s">
        <v>4047</v>
      </c>
    </row>
    <row r="8" spans="2:19" ht="15" customHeight="1" x14ac:dyDescent="0.25">
      <c r="B8" s="93" t="s">
        <v>2003</v>
      </c>
      <c r="C8" s="94">
        <v>41054.133009259262</v>
      </c>
      <c r="D8" s="95">
        <v>5846</v>
      </c>
      <c r="E8" s="93">
        <v>5846</v>
      </c>
      <c r="F8" s="93" t="s">
        <v>5</v>
      </c>
      <c r="G8" s="96">
        <f>Data!$E8*VLOOKUP(Data!$F8,tblXrate[],2,FALSE)</f>
        <v>5846</v>
      </c>
      <c r="H8" s="93" t="s">
        <v>6</v>
      </c>
      <c r="I8" s="93" t="s">
        <v>19</v>
      </c>
      <c r="J8" s="93" t="s">
        <v>7</v>
      </c>
      <c r="K8" s="93" t="str">
        <f>VLOOKUP(Data!$J8,tblCountries[[Actual]:[Mapping]],2,FALSE)</f>
        <v>India</v>
      </c>
      <c r="L8" s="93" t="str">
        <f>VLOOKUP(Data!$J8,tblCountries[[Actual]:[Continente]],3,FALSE)</f>
        <v>Asia</v>
      </c>
      <c r="M8" s="93" t="s">
        <v>8</v>
      </c>
      <c r="N8" s="97">
        <v>6.1</v>
      </c>
      <c r="O8" s="98" t="s">
        <v>4021</v>
      </c>
      <c r="P8" s="99" t="s">
        <v>4027</v>
      </c>
      <c r="Q8" s="100" t="s">
        <v>4048</v>
      </c>
    </row>
    <row r="9" spans="2:19" ht="15" customHeight="1" x14ac:dyDescent="0.25">
      <c r="B9" s="93" t="s">
        <v>2004</v>
      </c>
      <c r="C9" s="94">
        <v>41054.13417824074</v>
      </c>
      <c r="D9" s="95" t="s">
        <v>9</v>
      </c>
      <c r="E9" s="93">
        <v>15000</v>
      </c>
      <c r="F9" s="93" t="s">
        <v>5</v>
      </c>
      <c r="G9" s="96">
        <f>Data!$E9*VLOOKUP(Data!$F9,tblXrate[],2,FALSE)</f>
        <v>15000</v>
      </c>
      <c r="H9" s="93" t="s">
        <v>10</v>
      </c>
      <c r="I9" s="93" t="s">
        <v>487</v>
      </c>
      <c r="J9" s="93" t="s">
        <v>11</v>
      </c>
      <c r="K9" s="93" t="str">
        <f>VLOOKUP(Data!$J9,tblCountries[[Actual]:[Mapping]],2,FALSE)</f>
        <v>Croatia</v>
      </c>
      <c r="L9" s="93" t="str">
        <f>VLOOKUP(Data!$J9,tblCountries[[Actual]:[Continente]],3,FALSE)</f>
        <v>Europa</v>
      </c>
      <c r="M9" s="93" t="s">
        <v>12</v>
      </c>
      <c r="N9" s="97">
        <v>6.1</v>
      </c>
      <c r="O9" s="98" t="s">
        <v>4021</v>
      </c>
      <c r="P9" s="99" t="s">
        <v>4028</v>
      </c>
      <c r="Q9" s="100" t="s">
        <v>4048</v>
      </c>
    </row>
    <row r="10" spans="2:19" ht="15" customHeight="1" x14ac:dyDescent="0.25">
      <c r="B10" s="93" t="s">
        <v>2005</v>
      </c>
      <c r="C10" s="94">
        <v>41054.136412037034</v>
      </c>
      <c r="D10" s="95">
        <v>58000</v>
      </c>
      <c r="E10" s="93">
        <v>58000</v>
      </c>
      <c r="F10" s="93" t="s">
        <v>5</v>
      </c>
      <c r="G10" s="96">
        <f>Data!$E10*VLOOKUP(Data!$F10,tblXrate[],2,FALSE)</f>
        <v>58000</v>
      </c>
      <c r="H10" s="93" t="s">
        <v>13</v>
      </c>
      <c r="I10" s="93" t="s">
        <v>19</v>
      </c>
      <c r="J10" s="93" t="s">
        <v>14</v>
      </c>
      <c r="K10" s="93" t="str">
        <f>VLOOKUP(Data!$J10,tblCountries[[Actual]:[Mapping]],2,FALSE)</f>
        <v>USA</v>
      </c>
      <c r="L10" s="93" t="str">
        <f>VLOOKUP(Data!$J10,tblCountries[[Actual]:[Continente]],3,FALSE)</f>
        <v>America</v>
      </c>
      <c r="M10" s="93" t="s">
        <v>12</v>
      </c>
      <c r="N10" s="97">
        <v>6.1</v>
      </c>
      <c r="O10" s="98" t="s">
        <v>4021</v>
      </c>
      <c r="P10" s="99" t="s">
        <v>4030</v>
      </c>
      <c r="Q10" s="100" t="s">
        <v>4049</v>
      </c>
    </row>
    <row r="11" spans="2:19" ht="15" customHeight="1" x14ac:dyDescent="0.25">
      <c r="B11" s="93" t="s">
        <v>2006</v>
      </c>
      <c r="C11" s="94">
        <v>41054.141458333332</v>
      </c>
      <c r="D11" s="95">
        <v>48000</v>
      </c>
      <c r="E11" s="93">
        <v>48000</v>
      </c>
      <c r="F11" s="93" t="s">
        <v>5</v>
      </c>
      <c r="G11" s="96">
        <f>Data!$E11*VLOOKUP(Data!$F11,tblXrate[],2,FALSE)</f>
        <v>48000</v>
      </c>
      <c r="H11" s="93" t="s">
        <v>15</v>
      </c>
      <c r="I11" s="93" t="s">
        <v>487</v>
      </c>
      <c r="J11" s="93" t="s">
        <v>16</v>
      </c>
      <c r="K11" s="93" t="str">
        <f>VLOOKUP(Data!$J11,tblCountries[[Actual]:[Mapping]],2,FALSE)</f>
        <v>Pakistan</v>
      </c>
      <c r="L11" s="93" t="str">
        <f>VLOOKUP(Data!$J11,tblCountries[[Actual]:[Continente]],3,FALSE)</f>
        <v>Asia</v>
      </c>
      <c r="M11" s="93" t="s">
        <v>17</v>
      </c>
      <c r="N11" s="97">
        <v>6.1</v>
      </c>
      <c r="O11" s="98" t="s">
        <v>4021</v>
      </c>
      <c r="P11" s="99" t="s">
        <v>4029</v>
      </c>
      <c r="Q11" s="100" t="s">
        <v>4048</v>
      </c>
    </row>
    <row r="12" spans="2:19" ht="15" customHeight="1" x14ac:dyDescent="0.25">
      <c r="B12" s="93" t="s">
        <v>2007</v>
      </c>
      <c r="C12" s="94">
        <v>41054.143796296295</v>
      </c>
      <c r="D12" s="95">
        <v>54000</v>
      </c>
      <c r="E12" s="93">
        <v>54000</v>
      </c>
      <c r="F12" s="93" t="s">
        <v>5</v>
      </c>
      <c r="G12" s="96">
        <f>Data!$E12*VLOOKUP(Data!$F12,tblXrate[],2,FALSE)</f>
        <v>54000</v>
      </c>
      <c r="H12" s="93" t="s">
        <v>18</v>
      </c>
      <c r="I12" s="93" t="s">
        <v>278</v>
      </c>
      <c r="J12" s="93" t="s">
        <v>14</v>
      </c>
      <c r="K12" s="93" t="str">
        <f>VLOOKUP(Data!$J12,tblCountries[[Actual]:[Mapping]],2,FALSE)</f>
        <v>USA</v>
      </c>
      <c r="L12" s="93" t="str">
        <f>VLOOKUP(Data!$J12,tblCountries[[Actual]:[Continente]],3,FALSE)</f>
        <v>America</v>
      </c>
      <c r="M12" s="93" t="s">
        <v>12</v>
      </c>
      <c r="N12" s="97">
        <v>6.1</v>
      </c>
      <c r="O12" s="98" t="s">
        <v>4021</v>
      </c>
      <c r="P12" s="99" t="s">
        <v>4030</v>
      </c>
      <c r="Q12" s="100" t="s">
        <v>4049</v>
      </c>
    </row>
    <row r="13" spans="2:19" ht="15" customHeight="1" x14ac:dyDescent="0.25">
      <c r="B13" s="93" t="s">
        <v>2008</v>
      </c>
      <c r="C13" s="94">
        <v>41054.144768518519</v>
      </c>
      <c r="D13" s="95">
        <v>41731</v>
      </c>
      <c r="E13" s="93">
        <v>41731</v>
      </c>
      <c r="F13" s="93" t="s">
        <v>5</v>
      </c>
      <c r="G13" s="96">
        <f>Data!$E13*VLOOKUP(Data!$F13,tblXrate[],2,FALSE)</f>
        <v>41731</v>
      </c>
      <c r="H13" s="93" t="s">
        <v>19</v>
      </c>
      <c r="I13" s="93" t="s">
        <v>19</v>
      </c>
      <c r="J13" s="93" t="s">
        <v>20</v>
      </c>
      <c r="K13" s="93" t="str">
        <f>VLOOKUP(Data!$J13,tblCountries[[Actual]:[Mapping]],2,FALSE)</f>
        <v>Iceland</v>
      </c>
      <c r="L13" s="93" t="str">
        <f>VLOOKUP(Data!$J13,tblCountries[[Actual]:[Continente]],3,FALSE)</f>
        <v>Asia</v>
      </c>
      <c r="M13" s="93" t="s">
        <v>12</v>
      </c>
      <c r="N13" s="97">
        <v>6.1</v>
      </c>
      <c r="O13" s="98" t="s">
        <v>4021</v>
      </c>
      <c r="P13" s="99" t="s">
        <v>4029</v>
      </c>
      <c r="Q13" s="100" t="s">
        <v>4048</v>
      </c>
    </row>
    <row r="14" spans="2:19" ht="15" customHeight="1" x14ac:dyDescent="0.25">
      <c r="B14" s="93" t="s">
        <v>2009</v>
      </c>
      <c r="C14" s="94">
        <v>41054.148506944446</v>
      </c>
      <c r="D14" s="95">
        <v>145000</v>
      </c>
      <c r="E14" s="93">
        <v>145000</v>
      </c>
      <c r="F14" s="93" t="s">
        <v>21</v>
      </c>
      <c r="G14" s="96">
        <f>Data!$E14*VLOOKUP(Data!$F14,tblXrate[],2,FALSE)</f>
        <v>184207.91865378313</v>
      </c>
      <c r="H14" s="93" t="s">
        <v>22</v>
      </c>
      <c r="I14" s="93" t="s">
        <v>51</v>
      </c>
      <c r="J14" s="93" t="s">
        <v>23</v>
      </c>
      <c r="K14" s="93" t="str">
        <f>VLOOKUP(Data!$J14,tblCountries[[Actual]:[Mapping]],2,FALSE)</f>
        <v>Germany</v>
      </c>
      <c r="L14" s="93" t="str">
        <f>VLOOKUP(Data!$J14,tblCountries[[Actual]:[Continente]],3,FALSE)</f>
        <v>Europa</v>
      </c>
      <c r="M14" s="93" t="s">
        <v>24</v>
      </c>
      <c r="N14" s="97">
        <v>6.1</v>
      </c>
      <c r="O14" s="98" t="s">
        <v>4021</v>
      </c>
      <c r="P14" s="99" t="s">
        <v>4031</v>
      </c>
      <c r="Q14" s="100" t="s">
        <v>4049</v>
      </c>
    </row>
    <row r="15" spans="2:19" ht="15" customHeight="1" x14ac:dyDescent="0.25">
      <c r="B15" s="93" t="s">
        <v>2010</v>
      </c>
      <c r="C15" s="94">
        <v>41054.15042824074</v>
      </c>
      <c r="D15" s="95">
        <v>12000</v>
      </c>
      <c r="E15" s="93">
        <v>12000</v>
      </c>
      <c r="F15" s="93" t="s">
        <v>5</v>
      </c>
      <c r="G15" s="96">
        <f>Data!$E15*VLOOKUP(Data!$F15,tblXrate[],2,FALSE)</f>
        <v>12000</v>
      </c>
      <c r="H15" s="93" t="s">
        <v>25</v>
      </c>
      <c r="I15" s="93" t="s">
        <v>19</v>
      </c>
      <c r="J15" s="93" t="s">
        <v>26</v>
      </c>
      <c r="K15" s="93" t="str">
        <f>VLOOKUP(Data!$J15,tblCountries[[Actual]:[Mapping]],2,FALSE)</f>
        <v>Ukraine</v>
      </c>
      <c r="L15" s="93" t="str">
        <f>VLOOKUP(Data!$J15,tblCountries[[Actual]:[Continente]],3,FALSE)</f>
        <v>Europa</v>
      </c>
      <c r="M15" s="93" t="s">
        <v>12</v>
      </c>
      <c r="N15" s="97">
        <v>6.1</v>
      </c>
      <c r="O15" s="98" t="s">
        <v>4021</v>
      </c>
      <c r="P15" s="99" t="s">
        <v>4028</v>
      </c>
      <c r="Q15" s="100" t="s">
        <v>4048</v>
      </c>
    </row>
    <row r="16" spans="2:19" ht="15" customHeight="1" x14ac:dyDescent="0.25">
      <c r="B16" s="93" t="s">
        <v>2011</v>
      </c>
      <c r="C16" s="94">
        <v>41054.150891203702</v>
      </c>
      <c r="D16" s="95" t="s">
        <v>27</v>
      </c>
      <c r="E16" s="93">
        <v>44000</v>
      </c>
      <c r="F16" s="93" t="s">
        <v>5</v>
      </c>
      <c r="G16" s="96">
        <f>Data!$E16*VLOOKUP(Data!$F16,tblXrate[],2,FALSE)</f>
        <v>44000</v>
      </c>
      <c r="H16" s="93" t="s">
        <v>28</v>
      </c>
      <c r="I16" s="93" t="s">
        <v>3940</v>
      </c>
      <c r="J16" s="93" t="s">
        <v>29</v>
      </c>
      <c r="K16" s="93" t="str">
        <f>VLOOKUP(Data!$J16,tblCountries[[Actual]:[Mapping]],2,FALSE)</f>
        <v>Portugal</v>
      </c>
      <c r="L16" s="93" t="str">
        <f>VLOOKUP(Data!$J16,tblCountries[[Actual]:[Continente]],3,FALSE)</f>
        <v>Europa</v>
      </c>
      <c r="M16" s="93" t="s">
        <v>24</v>
      </c>
      <c r="N16" s="97">
        <v>6.1</v>
      </c>
      <c r="O16" s="98" t="s">
        <v>4021</v>
      </c>
      <c r="P16" s="99" t="s">
        <v>4029</v>
      </c>
      <c r="Q16" s="100" t="s">
        <v>4048</v>
      </c>
    </row>
    <row r="17" spans="2:17" ht="15" customHeight="1" x14ac:dyDescent="0.25">
      <c r="B17" s="93" t="s">
        <v>2012</v>
      </c>
      <c r="C17" s="94">
        <v>41054.152048611111</v>
      </c>
      <c r="D17" s="95" t="s">
        <v>30</v>
      </c>
      <c r="E17" s="93">
        <v>1152000</v>
      </c>
      <c r="F17" s="93" t="s">
        <v>31</v>
      </c>
      <c r="G17" s="96">
        <f>Data!$E17*VLOOKUP(Data!$F17,tblXrate[],2,FALSE)</f>
        <v>12227.430201752599</v>
      </c>
      <c r="H17" s="93" t="s">
        <v>32</v>
      </c>
      <c r="I17" s="93" t="s">
        <v>309</v>
      </c>
      <c r="J17" s="93" t="s">
        <v>16</v>
      </c>
      <c r="K17" s="93" t="str">
        <f>VLOOKUP(Data!$J17,tblCountries[[Actual]:[Mapping]],2,FALSE)</f>
        <v>Pakistan</v>
      </c>
      <c r="L17" s="93" t="str">
        <f>VLOOKUP(Data!$J17,tblCountries[[Actual]:[Continente]],3,FALSE)</f>
        <v>Asia</v>
      </c>
      <c r="M17" s="93" t="s">
        <v>12</v>
      </c>
      <c r="N17" s="97">
        <v>6.1</v>
      </c>
      <c r="O17" s="98" t="s">
        <v>4021</v>
      </c>
      <c r="P17" s="99" t="s">
        <v>4028</v>
      </c>
      <c r="Q17" s="100" t="s">
        <v>4048</v>
      </c>
    </row>
    <row r="18" spans="2:17" ht="15" customHeight="1" x14ac:dyDescent="0.25">
      <c r="B18" s="93" t="s">
        <v>2013</v>
      </c>
      <c r="C18" s="94">
        <v>41054.155381944445</v>
      </c>
      <c r="D18" s="95" t="s">
        <v>33</v>
      </c>
      <c r="E18" s="93">
        <v>51650</v>
      </c>
      <c r="F18" s="93" t="s">
        <v>21</v>
      </c>
      <c r="G18" s="96">
        <f>Data!$E18*VLOOKUP(Data!$F18,tblXrate[],2,FALSE)</f>
        <v>65616.131023916547</v>
      </c>
      <c r="H18" s="93" t="s">
        <v>34</v>
      </c>
      <c r="I18" s="93" t="s">
        <v>66</v>
      </c>
      <c r="J18" s="93" t="s">
        <v>35</v>
      </c>
      <c r="K18" s="93" t="str">
        <f>VLOOKUP(Data!$J18,tblCountries[[Actual]:[Mapping]],2,FALSE)</f>
        <v>Ireland</v>
      </c>
      <c r="L18" s="93" t="str">
        <f>VLOOKUP(Data!$J18,tblCountries[[Actual]:[Continente]],3,FALSE)</f>
        <v>Europa</v>
      </c>
      <c r="M18" s="93" t="s">
        <v>17</v>
      </c>
      <c r="N18" s="97">
        <v>6.1</v>
      </c>
      <c r="O18" s="98" t="s">
        <v>4021</v>
      </c>
      <c r="P18" s="99" t="s">
        <v>4030</v>
      </c>
      <c r="Q18" s="100" t="s">
        <v>4049</v>
      </c>
    </row>
    <row r="19" spans="2:17" ht="15" customHeight="1" x14ac:dyDescent="0.25">
      <c r="B19" s="93" t="s">
        <v>2014</v>
      </c>
      <c r="C19" s="94">
        <v>41054.155509259261</v>
      </c>
      <c r="D19" s="95">
        <v>14000</v>
      </c>
      <c r="E19" s="93">
        <v>14000</v>
      </c>
      <c r="F19" s="93" t="s">
        <v>5</v>
      </c>
      <c r="G19" s="96">
        <f>Data!$E19*VLOOKUP(Data!$F19,tblXrate[],2,FALSE)</f>
        <v>14000</v>
      </c>
      <c r="H19" s="93" t="s">
        <v>36</v>
      </c>
      <c r="I19" s="93" t="s">
        <v>278</v>
      </c>
      <c r="J19" s="93" t="s">
        <v>37</v>
      </c>
      <c r="K19" s="93" t="str">
        <f>VLOOKUP(Data!$J19,tblCountries[[Actual]:[Mapping]],2,FALSE)</f>
        <v>Hungary</v>
      </c>
      <c r="L19" s="93" t="str">
        <f>VLOOKUP(Data!$J19,tblCountries[[Actual]:[Continente]],3,FALSE)</f>
        <v>Europa</v>
      </c>
      <c r="M19" s="93" t="s">
        <v>8</v>
      </c>
      <c r="N19" s="97">
        <v>6.1</v>
      </c>
      <c r="O19" s="98" t="s">
        <v>4021</v>
      </c>
      <c r="P19" s="99" t="s">
        <v>4028</v>
      </c>
      <c r="Q19" s="100" t="s">
        <v>4048</v>
      </c>
    </row>
    <row r="20" spans="2:17" ht="15" customHeight="1" x14ac:dyDescent="0.25">
      <c r="B20" s="93" t="s">
        <v>2015</v>
      </c>
      <c r="C20" s="94">
        <v>41054.158946759257</v>
      </c>
      <c r="D20" s="95" t="s">
        <v>38</v>
      </c>
      <c r="E20" s="93">
        <v>749000</v>
      </c>
      <c r="F20" s="93" t="s">
        <v>39</v>
      </c>
      <c r="G20" s="96">
        <f>Data!$E20*VLOOKUP(Data!$F20,tblXrate[],2,FALSE)</f>
        <v>13338.129598894484</v>
      </c>
      <c r="H20" s="93" t="s">
        <v>40</v>
      </c>
      <c r="I20" s="93" t="s">
        <v>19</v>
      </c>
      <c r="J20" s="93" t="s">
        <v>7</v>
      </c>
      <c r="K20" s="93" t="str">
        <f>VLOOKUP(Data!$J20,tblCountries[[Actual]:[Mapping]],2,FALSE)</f>
        <v>India</v>
      </c>
      <c r="L20" s="93" t="str">
        <f>VLOOKUP(Data!$J20,tblCountries[[Actual]:[Continente]],3,FALSE)</f>
        <v>Asia</v>
      </c>
      <c r="M20" s="93" t="s">
        <v>12</v>
      </c>
      <c r="N20" s="97">
        <v>6.1</v>
      </c>
      <c r="O20" s="98" t="s">
        <v>4021</v>
      </c>
      <c r="P20" s="99" t="s">
        <v>4028</v>
      </c>
      <c r="Q20" s="100" t="s">
        <v>4048</v>
      </c>
    </row>
    <row r="21" spans="2:17" ht="15" customHeight="1" x14ac:dyDescent="0.25">
      <c r="B21" s="93" t="s">
        <v>2016</v>
      </c>
      <c r="C21" s="94">
        <v>41054.160393518519</v>
      </c>
      <c r="D21" s="95">
        <v>49000</v>
      </c>
      <c r="E21" s="93">
        <v>49000</v>
      </c>
      <c r="F21" s="93" t="s">
        <v>5</v>
      </c>
      <c r="G21" s="96">
        <f>Data!$E21*VLOOKUP(Data!$F21,tblXrate[],2,FALSE)</f>
        <v>49000</v>
      </c>
      <c r="H21" s="93" t="s">
        <v>41</v>
      </c>
      <c r="I21" s="93" t="s">
        <v>19</v>
      </c>
      <c r="J21" s="93" t="s">
        <v>14</v>
      </c>
      <c r="K21" s="93" t="str">
        <f>VLOOKUP(Data!$J21,tblCountries[[Actual]:[Mapping]],2,FALSE)</f>
        <v>USA</v>
      </c>
      <c r="L21" s="93" t="str">
        <f>VLOOKUP(Data!$J21,tblCountries[[Actual]:[Continente]],3,FALSE)</f>
        <v>America</v>
      </c>
      <c r="M21" s="93" t="s">
        <v>12</v>
      </c>
      <c r="N21" s="97">
        <v>6.1</v>
      </c>
      <c r="O21" s="98" t="s">
        <v>4021</v>
      </c>
      <c r="P21" s="99" t="s">
        <v>4029</v>
      </c>
      <c r="Q21" s="100" t="s">
        <v>4048</v>
      </c>
    </row>
    <row r="22" spans="2:17" ht="15" customHeight="1" x14ac:dyDescent="0.25">
      <c r="B22" s="93" t="s">
        <v>2017</v>
      </c>
      <c r="C22" s="94">
        <v>41054.162060185183</v>
      </c>
      <c r="D22" s="95">
        <v>85000</v>
      </c>
      <c r="E22" s="93">
        <v>85000</v>
      </c>
      <c r="F22" s="93" t="s">
        <v>5</v>
      </c>
      <c r="G22" s="96">
        <f>Data!$E22*VLOOKUP(Data!$F22,tblXrate[],2,FALSE)</f>
        <v>85000</v>
      </c>
      <c r="H22" s="93" t="s">
        <v>42</v>
      </c>
      <c r="I22" s="93" t="s">
        <v>278</v>
      </c>
      <c r="J22" s="93" t="s">
        <v>14</v>
      </c>
      <c r="K22" s="93" t="str">
        <f>VLOOKUP(Data!$J22,tblCountries[[Actual]:[Mapping]],2,FALSE)</f>
        <v>USA</v>
      </c>
      <c r="L22" s="93" t="str">
        <f>VLOOKUP(Data!$J22,tblCountries[[Actual]:[Continente]],3,FALSE)</f>
        <v>America</v>
      </c>
      <c r="M22" s="93" t="s">
        <v>24</v>
      </c>
      <c r="N22" s="97">
        <v>6.1</v>
      </c>
      <c r="O22" s="98" t="s">
        <v>4021</v>
      </c>
      <c r="P22" s="99" t="s">
        <v>4030</v>
      </c>
      <c r="Q22" s="100" t="s">
        <v>4049</v>
      </c>
    </row>
    <row r="23" spans="2:17" ht="15" customHeight="1" x14ac:dyDescent="0.25">
      <c r="B23" s="93" t="s">
        <v>2018</v>
      </c>
      <c r="C23" s="94">
        <v>41054.164351851854</v>
      </c>
      <c r="D23" s="95">
        <v>75000</v>
      </c>
      <c r="E23" s="93">
        <v>75000</v>
      </c>
      <c r="F23" s="93" t="s">
        <v>5</v>
      </c>
      <c r="G23" s="96">
        <f>Data!$E23*VLOOKUP(Data!$F23,tblXrate[],2,FALSE)</f>
        <v>75000</v>
      </c>
      <c r="H23" s="93" t="s">
        <v>43</v>
      </c>
      <c r="I23" s="93" t="s">
        <v>278</v>
      </c>
      <c r="J23" s="93" t="s">
        <v>14</v>
      </c>
      <c r="K23" s="93" t="str">
        <f>VLOOKUP(Data!$J23,tblCountries[[Actual]:[Mapping]],2,FALSE)</f>
        <v>USA</v>
      </c>
      <c r="L23" s="93" t="str">
        <f>VLOOKUP(Data!$J23,tblCountries[[Actual]:[Continente]],3,FALSE)</f>
        <v>America</v>
      </c>
      <c r="M23" s="93" t="s">
        <v>12</v>
      </c>
      <c r="N23" s="97">
        <v>6.1</v>
      </c>
      <c r="O23" s="98" t="s">
        <v>4021</v>
      </c>
      <c r="P23" s="99" t="s">
        <v>4030</v>
      </c>
      <c r="Q23" s="100" t="s">
        <v>4049</v>
      </c>
    </row>
    <row r="24" spans="2:17" ht="15" customHeight="1" x14ac:dyDescent="0.25">
      <c r="B24" s="93" t="s">
        <v>2019</v>
      </c>
      <c r="C24" s="94">
        <v>41054.173738425925</v>
      </c>
      <c r="D24" s="95">
        <v>107000</v>
      </c>
      <c r="E24" s="93">
        <v>107000</v>
      </c>
      <c r="F24" s="93" t="s">
        <v>5</v>
      </c>
      <c r="G24" s="96">
        <f>Data!$E24*VLOOKUP(Data!$F24,tblXrate[],2,FALSE)</f>
        <v>107000</v>
      </c>
      <c r="H24" s="93" t="s">
        <v>44</v>
      </c>
      <c r="I24" s="93" t="s">
        <v>51</v>
      </c>
      <c r="J24" s="93" t="s">
        <v>45</v>
      </c>
      <c r="K24" s="93" t="str">
        <f>VLOOKUP(Data!$J24,tblCountries[[Actual]:[Mapping]],2,FALSE)</f>
        <v>Switzerland</v>
      </c>
      <c r="L24" s="93" t="str">
        <f>VLOOKUP(Data!$J24,tblCountries[[Actual]:[Continente]],3,FALSE)</f>
        <v>Europa</v>
      </c>
      <c r="M24" s="93" t="s">
        <v>8</v>
      </c>
      <c r="N24" s="97">
        <v>6.1</v>
      </c>
      <c r="O24" s="98" t="s">
        <v>4021</v>
      </c>
      <c r="P24" s="99" t="s">
        <v>4031</v>
      </c>
      <c r="Q24" s="100" t="s">
        <v>4049</v>
      </c>
    </row>
    <row r="25" spans="2:17" ht="15" customHeight="1" x14ac:dyDescent="0.25">
      <c r="B25" s="93" t="s">
        <v>2020</v>
      </c>
      <c r="C25" s="94">
        <v>41054.174120370371</v>
      </c>
      <c r="D25" s="95">
        <v>45000</v>
      </c>
      <c r="E25" s="93">
        <v>45000</v>
      </c>
      <c r="F25" s="93" t="s">
        <v>5</v>
      </c>
      <c r="G25" s="96">
        <f>Data!$E25*VLOOKUP(Data!$F25,tblXrate[],2,FALSE)</f>
        <v>45000</v>
      </c>
      <c r="H25" s="93" t="s">
        <v>46</v>
      </c>
      <c r="I25" s="93" t="s">
        <v>3938</v>
      </c>
      <c r="J25" s="93" t="s">
        <v>47</v>
      </c>
      <c r="K25" s="93" t="str">
        <f>VLOOKUP(Data!$J25,tblCountries[[Actual]:[Mapping]],2,FALSE)</f>
        <v>South Africa</v>
      </c>
      <c r="L25" s="93" t="str">
        <f>VLOOKUP(Data!$J25,tblCountries[[Actual]:[Continente]],3,FALSE)</f>
        <v>Africa</v>
      </c>
      <c r="M25" s="93" t="s">
        <v>12</v>
      </c>
      <c r="N25" s="97">
        <v>6.1</v>
      </c>
      <c r="O25" s="98" t="s">
        <v>4021</v>
      </c>
      <c r="P25" s="99" t="s">
        <v>4029</v>
      </c>
      <c r="Q25" s="100" t="s">
        <v>4048</v>
      </c>
    </row>
    <row r="26" spans="2:17" ht="15" customHeight="1" x14ac:dyDescent="0.25">
      <c r="B26" s="93" t="s">
        <v>2021</v>
      </c>
      <c r="C26" s="94">
        <v>41054.178148148145</v>
      </c>
      <c r="D26" s="95">
        <v>550000</v>
      </c>
      <c r="E26" s="93">
        <v>550000</v>
      </c>
      <c r="F26" s="93" t="s">
        <v>39</v>
      </c>
      <c r="G26" s="96">
        <f>Data!$E26*VLOOKUP(Data!$F26,tblXrate[],2,FALSE)</f>
        <v>9794.354178093412</v>
      </c>
      <c r="H26" s="93" t="s">
        <v>48</v>
      </c>
      <c r="I26" s="93" t="s">
        <v>51</v>
      </c>
      <c r="J26" s="93" t="s">
        <v>7</v>
      </c>
      <c r="K26" s="93" t="str">
        <f>VLOOKUP(Data!$J26,tblCountries[[Actual]:[Mapping]],2,FALSE)</f>
        <v>India</v>
      </c>
      <c r="L26" s="93" t="str">
        <f>VLOOKUP(Data!$J26,tblCountries[[Actual]:[Continente]],3,FALSE)</f>
        <v>Asia</v>
      </c>
      <c r="M26" s="93" t="s">
        <v>17</v>
      </c>
      <c r="N26" s="97">
        <v>6.1</v>
      </c>
      <c r="O26" s="98" t="s">
        <v>4021</v>
      </c>
      <c r="P26" s="99" t="s">
        <v>4027</v>
      </c>
      <c r="Q26" s="100" t="s">
        <v>4048</v>
      </c>
    </row>
    <row r="27" spans="2:17" ht="15" customHeight="1" x14ac:dyDescent="0.25">
      <c r="B27" s="93" t="s">
        <v>2022</v>
      </c>
      <c r="C27" s="94">
        <v>41054.180115740739</v>
      </c>
      <c r="D27" s="95">
        <v>50000</v>
      </c>
      <c r="E27" s="93">
        <v>50000</v>
      </c>
      <c r="F27" s="93" t="s">
        <v>5</v>
      </c>
      <c r="G27" s="96">
        <f>Data!$E27*VLOOKUP(Data!$F27,tblXrate[],2,FALSE)</f>
        <v>50000</v>
      </c>
      <c r="H27" s="93" t="s">
        <v>49</v>
      </c>
      <c r="I27" s="93" t="s">
        <v>51</v>
      </c>
      <c r="J27" s="93" t="s">
        <v>7</v>
      </c>
      <c r="K27" s="93" t="str">
        <f>VLOOKUP(Data!$J27,tblCountries[[Actual]:[Mapping]],2,FALSE)</f>
        <v>India</v>
      </c>
      <c r="L27" s="93" t="str">
        <f>VLOOKUP(Data!$J27,tblCountries[[Actual]:[Continente]],3,FALSE)</f>
        <v>Asia</v>
      </c>
      <c r="M27" s="93" t="s">
        <v>24</v>
      </c>
      <c r="N27" s="97">
        <v>6.1</v>
      </c>
      <c r="O27" s="98" t="s">
        <v>4021</v>
      </c>
      <c r="P27" s="99" t="s">
        <v>4030</v>
      </c>
      <c r="Q27" s="100" t="s">
        <v>4049</v>
      </c>
    </row>
    <row r="28" spans="2:17" ht="15" customHeight="1" x14ac:dyDescent="0.25">
      <c r="B28" s="93" t="s">
        <v>2023</v>
      </c>
      <c r="C28" s="94">
        <v>41054.183344907404</v>
      </c>
      <c r="D28" s="95">
        <v>13500</v>
      </c>
      <c r="E28" s="93">
        <v>13500</v>
      </c>
      <c r="F28" s="93" t="s">
        <v>5</v>
      </c>
      <c r="G28" s="96">
        <f>Data!$E28*VLOOKUP(Data!$F28,tblXrate[],2,FALSE)</f>
        <v>13500</v>
      </c>
      <c r="H28" s="93" t="s">
        <v>50</v>
      </c>
      <c r="I28" s="93" t="s">
        <v>51</v>
      </c>
      <c r="J28" s="93" t="s">
        <v>7</v>
      </c>
      <c r="K28" s="93" t="str">
        <f>VLOOKUP(Data!$J28,tblCountries[[Actual]:[Mapping]],2,FALSE)</f>
        <v>India</v>
      </c>
      <c r="L28" s="93" t="str">
        <f>VLOOKUP(Data!$J28,tblCountries[[Actual]:[Continente]],3,FALSE)</f>
        <v>Asia</v>
      </c>
      <c r="M28" s="93" t="s">
        <v>8</v>
      </c>
      <c r="N28" s="97">
        <v>6.1</v>
      </c>
      <c r="O28" s="98" t="s">
        <v>4021</v>
      </c>
      <c r="P28" s="99" t="s">
        <v>4028</v>
      </c>
      <c r="Q28" s="100" t="s">
        <v>4048</v>
      </c>
    </row>
    <row r="29" spans="2:17" ht="15" customHeight="1" x14ac:dyDescent="0.25">
      <c r="B29" s="93" t="s">
        <v>2024</v>
      </c>
      <c r="C29" s="94">
        <v>41054.183472222219</v>
      </c>
      <c r="D29" s="95">
        <v>96000</v>
      </c>
      <c r="E29" s="93">
        <v>96000</v>
      </c>
      <c r="F29" s="93" t="s">
        <v>5</v>
      </c>
      <c r="G29" s="96">
        <f>Data!$E29*VLOOKUP(Data!$F29,tblXrate[],2,FALSE)</f>
        <v>96000</v>
      </c>
      <c r="H29" s="93" t="s">
        <v>19</v>
      </c>
      <c r="I29" s="93" t="s">
        <v>19</v>
      </c>
      <c r="J29" s="93" t="s">
        <v>14</v>
      </c>
      <c r="K29" s="93" t="str">
        <f>VLOOKUP(Data!$J29,tblCountries[[Actual]:[Mapping]],2,FALSE)</f>
        <v>USA</v>
      </c>
      <c r="L29" s="93" t="str">
        <f>VLOOKUP(Data!$J29,tblCountries[[Actual]:[Continente]],3,FALSE)</f>
        <v>America</v>
      </c>
      <c r="M29" s="93" t="s">
        <v>17</v>
      </c>
      <c r="N29" s="97">
        <v>6.1</v>
      </c>
      <c r="O29" s="98" t="s">
        <v>4021</v>
      </c>
      <c r="P29" s="99" t="s">
        <v>4030</v>
      </c>
      <c r="Q29" s="100" t="s">
        <v>4049</v>
      </c>
    </row>
    <row r="30" spans="2:17" ht="15" customHeight="1" x14ac:dyDescent="0.25">
      <c r="B30" s="93" t="s">
        <v>2025</v>
      </c>
      <c r="C30" s="94">
        <v>41054.188668981478</v>
      </c>
      <c r="D30" s="95">
        <v>1000000</v>
      </c>
      <c r="E30" s="93">
        <v>1000000</v>
      </c>
      <c r="F30" s="93" t="s">
        <v>39</v>
      </c>
      <c r="G30" s="96">
        <f>Data!$E30*VLOOKUP(Data!$F30,tblXrate[],2,FALSE)</f>
        <v>17807.916687442568</v>
      </c>
      <c r="H30" s="93" t="s">
        <v>51</v>
      </c>
      <c r="I30" s="93" t="s">
        <v>51</v>
      </c>
      <c r="J30" s="93" t="s">
        <v>7</v>
      </c>
      <c r="K30" s="93" t="str">
        <f>VLOOKUP(Data!$J30,tblCountries[[Actual]:[Mapping]],2,FALSE)</f>
        <v>India</v>
      </c>
      <c r="L30" s="93" t="str">
        <f>VLOOKUP(Data!$J30,tblCountries[[Actual]:[Continente]],3,FALSE)</f>
        <v>Asia</v>
      </c>
      <c r="M30" s="93" t="s">
        <v>8</v>
      </c>
      <c r="N30" s="97">
        <v>6.1</v>
      </c>
      <c r="O30" s="98" t="s">
        <v>4021</v>
      </c>
      <c r="P30" s="99" t="s">
        <v>4028</v>
      </c>
      <c r="Q30" s="100" t="s">
        <v>4048</v>
      </c>
    </row>
    <row r="31" spans="2:17" ht="15" customHeight="1" x14ac:dyDescent="0.25">
      <c r="B31" s="93" t="s">
        <v>2026</v>
      </c>
      <c r="C31" s="94">
        <v>41054.189456018517</v>
      </c>
      <c r="D31" s="95">
        <v>75000</v>
      </c>
      <c r="E31" s="93">
        <v>75000</v>
      </c>
      <c r="F31" s="93" t="s">
        <v>5</v>
      </c>
      <c r="G31" s="96">
        <f>Data!$E31*VLOOKUP(Data!$F31,tblXrate[],2,FALSE)</f>
        <v>75000</v>
      </c>
      <c r="H31" s="93" t="s">
        <v>52</v>
      </c>
      <c r="I31" s="93" t="s">
        <v>3940</v>
      </c>
      <c r="J31" s="93" t="s">
        <v>14</v>
      </c>
      <c r="K31" s="93" t="str">
        <f>VLOOKUP(Data!$J31,tblCountries[[Actual]:[Mapping]],2,FALSE)</f>
        <v>USA</v>
      </c>
      <c r="L31" s="93" t="str">
        <f>VLOOKUP(Data!$J31,tblCountries[[Actual]:[Continente]],3,FALSE)</f>
        <v>America</v>
      </c>
      <c r="M31" s="93" t="s">
        <v>8</v>
      </c>
      <c r="N31" s="97">
        <v>6.1</v>
      </c>
      <c r="O31" s="98" t="s">
        <v>4021</v>
      </c>
      <c r="P31" s="99" t="s">
        <v>4030</v>
      </c>
      <c r="Q31" s="100" t="s">
        <v>4049</v>
      </c>
    </row>
    <row r="32" spans="2:17" ht="15" customHeight="1" x14ac:dyDescent="0.25">
      <c r="B32" s="93" t="s">
        <v>2027</v>
      </c>
      <c r="C32" s="94">
        <v>41054.197118055556</v>
      </c>
      <c r="D32" s="95" t="s">
        <v>53</v>
      </c>
      <c r="E32" s="93">
        <v>40000</v>
      </c>
      <c r="F32" s="93" t="s">
        <v>5</v>
      </c>
      <c r="G32" s="96">
        <f>Data!$E32*VLOOKUP(Data!$F32,tblXrate[],2,FALSE)</f>
        <v>40000</v>
      </c>
      <c r="H32" s="93" t="s">
        <v>54</v>
      </c>
      <c r="I32" s="93" t="s">
        <v>51</v>
      </c>
      <c r="J32" s="93" t="s">
        <v>14</v>
      </c>
      <c r="K32" s="93" t="str">
        <f>VLOOKUP(Data!$J32,tblCountries[[Actual]:[Mapping]],2,FALSE)</f>
        <v>USA</v>
      </c>
      <c r="L32" s="93" t="str">
        <f>VLOOKUP(Data!$J32,tblCountries[[Actual]:[Continente]],3,FALSE)</f>
        <v>America</v>
      </c>
      <c r="M32" s="93" t="s">
        <v>17</v>
      </c>
      <c r="N32" s="97">
        <v>6.1</v>
      </c>
      <c r="O32" s="98" t="s">
        <v>4021</v>
      </c>
      <c r="P32" s="99" t="s">
        <v>4029</v>
      </c>
      <c r="Q32" s="100" t="s">
        <v>4048</v>
      </c>
    </row>
    <row r="33" spans="2:17" ht="15" customHeight="1" x14ac:dyDescent="0.25">
      <c r="B33" s="93" t="s">
        <v>2028</v>
      </c>
      <c r="C33" s="94">
        <v>41054.197928240741</v>
      </c>
      <c r="D33" s="95">
        <v>60000</v>
      </c>
      <c r="E33" s="93">
        <v>60000</v>
      </c>
      <c r="F33" s="93" t="s">
        <v>5</v>
      </c>
      <c r="G33" s="96">
        <f>Data!$E33*VLOOKUP(Data!$F33,tblXrate[],2,FALSE)</f>
        <v>60000</v>
      </c>
      <c r="H33" s="93" t="s">
        <v>56</v>
      </c>
      <c r="I33" s="93" t="s">
        <v>19</v>
      </c>
      <c r="J33" s="93" t="s">
        <v>14</v>
      </c>
      <c r="K33" s="93" t="str">
        <f>VLOOKUP(Data!$J33,tblCountries[[Actual]:[Mapping]],2,FALSE)</f>
        <v>USA</v>
      </c>
      <c r="L33" s="93" t="str">
        <f>VLOOKUP(Data!$J33,tblCountries[[Actual]:[Continente]],3,FALSE)</f>
        <v>America</v>
      </c>
      <c r="M33" s="93" t="s">
        <v>12</v>
      </c>
      <c r="N33" s="97">
        <v>6.1</v>
      </c>
      <c r="O33" s="98" t="s">
        <v>4021</v>
      </c>
      <c r="P33" s="99" t="s">
        <v>4030</v>
      </c>
      <c r="Q33" s="100" t="s">
        <v>4049</v>
      </c>
    </row>
    <row r="34" spans="2:17" ht="15" customHeight="1" x14ac:dyDescent="0.25">
      <c r="B34" s="93" t="s">
        <v>2029</v>
      </c>
      <c r="C34" s="94">
        <v>41054.200381944444</v>
      </c>
      <c r="D34" s="95">
        <v>2700</v>
      </c>
      <c r="E34" s="93">
        <v>32400</v>
      </c>
      <c r="F34" s="93" t="s">
        <v>21</v>
      </c>
      <c r="G34" s="96">
        <f>Data!$E34*VLOOKUP(Data!$F34,tblXrate[],2,FALSE)</f>
        <v>41160.941823328096</v>
      </c>
      <c r="H34" s="93" t="s">
        <v>57</v>
      </c>
      <c r="I34" s="93" t="s">
        <v>51</v>
      </c>
      <c r="J34" s="93" t="s">
        <v>58</v>
      </c>
      <c r="K34" s="93" t="str">
        <f>VLOOKUP(Data!$J34,tblCountries[[Actual]:[Mapping]],2,FALSE)</f>
        <v>Belgium</v>
      </c>
      <c r="L34" s="93" t="str">
        <f>VLOOKUP(Data!$J34,tblCountries[[Actual]:[Continente]],3,FALSE)</f>
        <v>Europa</v>
      </c>
      <c r="M34" s="93" t="s">
        <v>8</v>
      </c>
      <c r="N34" s="97">
        <v>6.1</v>
      </c>
      <c r="O34" s="98" t="s">
        <v>4021</v>
      </c>
      <c r="P34" s="99" t="s">
        <v>4029</v>
      </c>
      <c r="Q34" s="100" t="s">
        <v>4048</v>
      </c>
    </row>
    <row r="35" spans="2:17" ht="15" customHeight="1" x14ac:dyDescent="0.25">
      <c r="B35" s="93" t="s">
        <v>2030</v>
      </c>
      <c r="C35" s="94">
        <v>41054.203043981484</v>
      </c>
      <c r="D35" s="95" t="s">
        <v>59</v>
      </c>
      <c r="E35" s="93">
        <v>900000</v>
      </c>
      <c r="F35" s="93" t="s">
        <v>39</v>
      </c>
      <c r="G35" s="96">
        <f>Data!$E35*VLOOKUP(Data!$F35,tblXrate[],2,FALSE)</f>
        <v>16027.125018698311</v>
      </c>
      <c r="H35" s="93" t="s">
        <v>60</v>
      </c>
      <c r="I35" s="93" t="s">
        <v>278</v>
      </c>
      <c r="J35" s="93" t="s">
        <v>7</v>
      </c>
      <c r="K35" s="93" t="str">
        <f>VLOOKUP(Data!$J35,tblCountries[[Actual]:[Mapping]],2,FALSE)</f>
        <v>India</v>
      </c>
      <c r="L35" s="93" t="str">
        <f>VLOOKUP(Data!$J35,tblCountries[[Actual]:[Continente]],3,FALSE)</f>
        <v>Asia</v>
      </c>
      <c r="M35" s="93" t="s">
        <v>24</v>
      </c>
      <c r="N35" s="97">
        <v>6.1</v>
      </c>
      <c r="O35" s="98" t="s">
        <v>4021</v>
      </c>
      <c r="P35" s="99" t="s">
        <v>4028</v>
      </c>
      <c r="Q35" s="100" t="s">
        <v>4048</v>
      </c>
    </row>
    <row r="36" spans="2:17" ht="15" customHeight="1" x14ac:dyDescent="0.25">
      <c r="B36" s="93" t="s">
        <v>2031</v>
      </c>
      <c r="C36" s="94">
        <v>41054.205266203702</v>
      </c>
      <c r="D36" s="95" t="s">
        <v>61</v>
      </c>
      <c r="E36" s="93">
        <v>600000</v>
      </c>
      <c r="F36" s="93" t="s">
        <v>39</v>
      </c>
      <c r="G36" s="96">
        <f>Data!$E36*VLOOKUP(Data!$F36,tblXrate[],2,FALSE)</f>
        <v>10684.750012465542</v>
      </c>
      <c r="H36" s="93" t="s">
        <v>62</v>
      </c>
      <c r="I36" s="93" t="s">
        <v>51</v>
      </c>
      <c r="J36" s="93" t="s">
        <v>7</v>
      </c>
      <c r="K36" s="93" t="str">
        <f>VLOOKUP(Data!$J36,tblCountries[[Actual]:[Mapping]],2,FALSE)</f>
        <v>India</v>
      </c>
      <c r="L36" s="93" t="str">
        <f>VLOOKUP(Data!$J36,tblCountries[[Actual]:[Continente]],3,FALSE)</f>
        <v>Asia</v>
      </c>
      <c r="M36" s="93" t="s">
        <v>8</v>
      </c>
      <c r="N36" s="97">
        <v>6.1</v>
      </c>
      <c r="O36" s="98" t="s">
        <v>4021</v>
      </c>
      <c r="P36" s="99" t="s">
        <v>4027</v>
      </c>
      <c r="Q36" s="100" t="s">
        <v>4048</v>
      </c>
    </row>
    <row r="37" spans="2:17" ht="15" customHeight="1" x14ac:dyDescent="0.25">
      <c r="B37" s="93" t="s">
        <v>2032</v>
      </c>
      <c r="C37" s="94">
        <v>41054.205416666664</v>
      </c>
      <c r="D37" s="95">
        <v>41000</v>
      </c>
      <c r="E37" s="93">
        <v>41000</v>
      </c>
      <c r="F37" s="93" t="s">
        <v>5</v>
      </c>
      <c r="G37" s="96">
        <f>Data!$E37*VLOOKUP(Data!$F37,tblXrate[],2,FALSE)</f>
        <v>41000</v>
      </c>
      <c r="H37" s="93" t="s">
        <v>63</v>
      </c>
      <c r="I37" s="93" t="s">
        <v>51</v>
      </c>
      <c r="J37" s="93" t="s">
        <v>64</v>
      </c>
      <c r="K37" s="93" t="str">
        <f>VLOOKUP(Data!$J37,tblCountries[[Actual]:[Mapping]],2,FALSE)</f>
        <v>Russia</v>
      </c>
      <c r="L37" s="93" t="str">
        <f>VLOOKUP(Data!$J37,tblCountries[[Actual]:[Continente]],3,FALSE)</f>
        <v>Europa</v>
      </c>
      <c r="M37" s="93" t="s">
        <v>12</v>
      </c>
      <c r="N37" s="97">
        <v>6.1</v>
      </c>
      <c r="O37" s="98" t="s">
        <v>4021</v>
      </c>
      <c r="P37" s="99" t="s">
        <v>4029</v>
      </c>
      <c r="Q37" s="100" t="s">
        <v>4048</v>
      </c>
    </row>
    <row r="38" spans="2:17" ht="15" customHeight="1" x14ac:dyDescent="0.25">
      <c r="B38" s="93" t="s">
        <v>2033</v>
      </c>
      <c r="C38" s="94">
        <v>41054.206319444442</v>
      </c>
      <c r="D38" s="95" t="s">
        <v>65</v>
      </c>
      <c r="E38" s="93">
        <v>360000</v>
      </c>
      <c r="F38" s="93" t="s">
        <v>39</v>
      </c>
      <c r="G38" s="96">
        <f>Data!$E38*VLOOKUP(Data!$F38,tblXrate[],2,FALSE)</f>
        <v>6410.8500074793246</v>
      </c>
      <c r="H38" s="93" t="s">
        <v>66</v>
      </c>
      <c r="I38" s="93" t="s">
        <v>66</v>
      </c>
      <c r="J38" s="93" t="s">
        <v>7</v>
      </c>
      <c r="K38" s="93" t="str">
        <f>VLOOKUP(Data!$J38,tblCountries[[Actual]:[Mapping]],2,FALSE)</f>
        <v>India</v>
      </c>
      <c r="L38" s="93" t="str">
        <f>VLOOKUP(Data!$J38,tblCountries[[Actual]:[Continente]],3,FALSE)</f>
        <v>Asia</v>
      </c>
      <c r="M38" s="93" t="s">
        <v>8</v>
      </c>
      <c r="N38" s="97">
        <v>6.1</v>
      </c>
      <c r="O38" s="98" t="s">
        <v>4021</v>
      </c>
      <c r="P38" s="99" t="s">
        <v>4027</v>
      </c>
      <c r="Q38" s="100" t="s">
        <v>4048</v>
      </c>
    </row>
    <row r="39" spans="2:17" ht="15" customHeight="1" x14ac:dyDescent="0.25">
      <c r="B39" s="93" t="s">
        <v>2034</v>
      </c>
      <c r="C39" s="94">
        <v>41054.207465277781</v>
      </c>
      <c r="D39" s="95" t="s">
        <v>67</v>
      </c>
      <c r="E39" s="93">
        <v>35000</v>
      </c>
      <c r="F39" s="93" t="s">
        <v>68</v>
      </c>
      <c r="G39" s="96">
        <f>Data!$E39*VLOOKUP(Data!$F39,tblXrate[],2,FALSE)</f>
        <v>55166.239522354947</v>
      </c>
      <c r="H39" s="93" t="s">
        <v>69</v>
      </c>
      <c r="I39" s="93" t="s">
        <v>19</v>
      </c>
      <c r="J39" s="93" t="s">
        <v>70</v>
      </c>
      <c r="K39" s="93" t="str">
        <f>VLOOKUP(Data!$J39,tblCountries[[Actual]:[Mapping]],2,FALSE)</f>
        <v>UK</v>
      </c>
      <c r="L39" s="93" t="str">
        <f>VLOOKUP(Data!$J39,tblCountries[[Actual]:[Continente]],3,FALSE)</f>
        <v>Europa</v>
      </c>
      <c r="M39" s="93" t="s">
        <v>12</v>
      </c>
      <c r="N39" s="97">
        <v>6.1</v>
      </c>
      <c r="O39" s="98" t="s">
        <v>4021</v>
      </c>
      <c r="P39" s="99" t="s">
        <v>4030</v>
      </c>
      <c r="Q39" s="100" t="s">
        <v>4049</v>
      </c>
    </row>
    <row r="40" spans="2:17" ht="15" customHeight="1" x14ac:dyDescent="0.25">
      <c r="B40" s="93" t="s">
        <v>2035</v>
      </c>
      <c r="C40" s="94">
        <v>41054.209131944444</v>
      </c>
      <c r="D40" s="95" t="s">
        <v>73</v>
      </c>
      <c r="E40" s="93">
        <v>19200</v>
      </c>
      <c r="F40" s="93" t="s">
        <v>5</v>
      </c>
      <c r="G40" s="96">
        <f>Data!$E40*VLOOKUP(Data!$F40,tblXrate[],2,FALSE)</f>
        <v>19200</v>
      </c>
      <c r="H40" s="93" t="s">
        <v>19</v>
      </c>
      <c r="I40" s="93" t="s">
        <v>19</v>
      </c>
      <c r="J40" s="93" t="s">
        <v>74</v>
      </c>
      <c r="K40" s="93" t="str">
        <f>VLOOKUP(Data!$J40,tblCountries[[Actual]:[Mapping]],2,FALSE)</f>
        <v>Poland</v>
      </c>
      <c r="L40" s="93" t="str">
        <f>VLOOKUP(Data!$J40,tblCountries[[Actual]:[Continente]],3,FALSE)</f>
        <v>Europa</v>
      </c>
      <c r="M40" s="93" t="s">
        <v>17</v>
      </c>
      <c r="N40" s="97">
        <v>6.1</v>
      </c>
      <c r="O40" s="98" t="s">
        <v>4021</v>
      </c>
      <c r="P40" s="99" t="s">
        <v>4028</v>
      </c>
      <c r="Q40" s="100" t="s">
        <v>4048</v>
      </c>
    </row>
    <row r="41" spans="2:17" ht="15" customHeight="1" x14ac:dyDescent="0.25">
      <c r="B41" s="93" t="s">
        <v>2036</v>
      </c>
      <c r="C41" s="94">
        <v>41054.21125</v>
      </c>
      <c r="D41" s="95">
        <v>500000</v>
      </c>
      <c r="E41" s="93">
        <v>500000</v>
      </c>
      <c r="F41" s="93" t="s">
        <v>39</v>
      </c>
      <c r="G41" s="96">
        <f>Data!$E41*VLOOKUP(Data!$F41,tblXrate[],2,FALSE)</f>
        <v>8903.9583437212841</v>
      </c>
      <c r="H41" s="93" t="s">
        <v>75</v>
      </c>
      <c r="I41" s="93" t="s">
        <v>355</v>
      </c>
      <c r="J41" s="93" t="s">
        <v>7</v>
      </c>
      <c r="K41" s="93" t="str">
        <f>VLOOKUP(Data!$J41,tblCountries[[Actual]:[Mapping]],2,FALSE)</f>
        <v>India</v>
      </c>
      <c r="L41" s="93" t="str">
        <f>VLOOKUP(Data!$J41,tblCountries[[Actual]:[Continente]],3,FALSE)</f>
        <v>Asia</v>
      </c>
      <c r="M41" s="93" t="s">
        <v>12</v>
      </c>
      <c r="N41" s="97">
        <v>6.1</v>
      </c>
      <c r="O41" s="98" t="s">
        <v>4021</v>
      </c>
      <c r="P41" s="99" t="s">
        <v>4027</v>
      </c>
      <c r="Q41" s="100" t="s">
        <v>4048</v>
      </c>
    </row>
    <row r="42" spans="2:17" ht="15" customHeight="1" x14ac:dyDescent="0.25">
      <c r="B42" s="93" t="s">
        <v>2037</v>
      </c>
      <c r="C42" s="94">
        <v>41054.213553240741</v>
      </c>
      <c r="D42" s="95">
        <v>150000</v>
      </c>
      <c r="E42" s="93">
        <v>150000</v>
      </c>
      <c r="F42" s="93" t="s">
        <v>5</v>
      </c>
      <c r="G42" s="96">
        <f>Data!$E42*VLOOKUP(Data!$F42,tblXrate[],2,FALSE)</f>
        <v>150000</v>
      </c>
      <c r="H42" s="93" t="s">
        <v>76</v>
      </c>
      <c r="I42" s="93" t="s">
        <v>51</v>
      </c>
      <c r="J42" s="93" t="s">
        <v>14</v>
      </c>
      <c r="K42" s="93" t="str">
        <f>VLOOKUP(Data!$J42,tblCountries[[Actual]:[Mapping]],2,FALSE)</f>
        <v>USA</v>
      </c>
      <c r="L42" s="93" t="str">
        <f>VLOOKUP(Data!$J42,tblCountries[[Actual]:[Continente]],3,FALSE)</f>
        <v>America</v>
      </c>
      <c r="M42" s="93" t="s">
        <v>17</v>
      </c>
      <c r="N42" s="97">
        <v>6.1</v>
      </c>
      <c r="O42" s="98" t="s">
        <v>4021</v>
      </c>
      <c r="P42" s="99" t="s">
        <v>4031</v>
      </c>
      <c r="Q42" s="100" t="s">
        <v>4049</v>
      </c>
    </row>
    <row r="43" spans="2:17" ht="15" customHeight="1" x14ac:dyDescent="0.25">
      <c r="B43" s="93" t="s">
        <v>2038</v>
      </c>
      <c r="C43" s="94">
        <v>41054.215613425928</v>
      </c>
      <c r="D43" s="95">
        <v>69000</v>
      </c>
      <c r="E43" s="93">
        <v>69000</v>
      </c>
      <c r="F43" s="93" t="s">
        <v>5</v>
      </c>
      <c r="G43" s="96">
        <f>Data!$E43*VLOOKUP(Data!$F43,tblXrate[],2,FALSE)</f>
        <v>69000</v>
      </c>
      <c r="H43" s="93" t="s">
        <v>77</v>
      </c>
      <c r="I43" s="93" t="s">
        <v>278</v>
      </c>
      <c r="J43" s="93" t="s">
        <v>14</v>
      </c>
      <c r="K43" s="93" t="str">
        <f>VLOOKUP(Data!$J43,tblCountries[[Actual]:[Mapping]],2,FALSE)</f>
        <v>USA</v>
      </c>
      <c r="L43" s="93" t="str">
        <f>VLOOKUP(Data!$J43,tblCountries[[Actual]:[Continente]],3,FALSE)</f>
        <v>America</v>
      </c>
      <c r="M43" s="93" t="s">
        <v>8</v>
      </c>
      <c r="N43" s="97">
        <v>6.1</v>
      </c>
      <c r="O43" s="98" t="s">
        <v>4021</v>
      </c>
      <c r="P43" s="99" t="s">
        <v>4030</v>
      </c>
      <c r="Q43" s="100" t="s">
        <v>4049</v>
      </c>
    </row>
    <row r="44" spans="2:17" ht="15" customHeight="1" x14ac:dyDescent="0.25">
      <c r="B44" s="93" t="s">
        <v>2039</v>
      </c>
      <c r="C44" s="94">
        <v>41054.216400462959</v>
      </c>
      <c r="D44" s="95">
        <v>30000</v>
      </c>
      <c r="E44" s="93">
        <v>30000</v>
      </c>
      <c r="F44" s="93" t="s">
        <v>5</v>
      </c>
      <c r="G44" s="96">
        <f>Data!$E44*VLOOKUP(Data!$F44,tblXrate[],2,FALSE)</f>
        <v>30000</v>
      </c>
      <c r="H44" s="93" t="s">
        <v>78</v>
      </c>
      <c r="I44" s="93" t="s">
        <v>355</v>
      </c>
      <c r="J44" s="93" t="s">
        <v>14</v>
      </c>
      <c r="K44" s="93" t="str">
        <f>VLOOKUP(Data!$J44,tblCountries[[Actual]:[Mapping]],2,FALSE)</f>
        <v>USA</v>
      </c>
      <c r="L44" s="93" t="str">
        <f>VLOOKUP(Data!$J44,tblCountries[[Actual]:[Continente]],3,FALSE)</f>
        <v>America</v>
      </c>
      <c r="M44" s="93" t="s">
        <v>17</v>
      </c>
      <c r="N44" s="97">
        <v>6.1</v>
      </c>
      <c r="O44" s="98" t="s">
        <v>4021</v>
      </c>
      <c r="P44" s="99" t="s">
        <v>4029</v>
      </c>
      <c r="Q44" s="100" t="s">
        <v>4048</v>
      </c>
    </row>
    <row r="45" spans="2:17" ht="15" customHeight="1" x14ac:dyDescent="0.25">
      <c r="B45" s="93" t="s">
        <v>2040</v>
      </c>
      <c r="C45" s="94">
        <v>41054.217939814815</v>
      </c>
      <c r="D45" s="95" t="s">
        <v>79</v>
      </c>
      <c r="E45" s="93">
        <v>400000</v>
      </c>
      <c r="F45" s="93" t="s">
        <v>39</v>
      </c>
      <c r="G45" s="96">
        <f>Data!$E45*VLOOKUP(Data!$F45,tblXrate[],2,FALSE)</f>
        <v>7123.1666749770275</v>
      </c>
      <c r="H45" s="93" t="s">
        <v>80</v>
      </c>
      <c r="I45" s="93" t="s">
        <v>51</v>
      </c>
      <c r="J45" s="93" t="s">
        <v>7</v>
      </c>
      <c r="K45" s="93" t="str">
        <f>VLOOKUP(Data!$J45,tblCountries[[Actual]:[Mapping]],2,FALSE)</f>
        <v>India</v>
      </c>
      <c r="L45" s="93" t="str">
        <f>VLOOKUP(Data!$J45,tblCountries[[Actual]:[Continente]],3,FALSE)</f>
        <v>Asia</v>
      </c>
      <c r="M45" s="93" t="s">
        <v>8</v>
      </c>
      <c r="N45" s="97">
        <v>6.1</v>
      </c>
      <c r="O45" s="98" t="s">
        <v>4021</v>
      </c>
      <c r="P45" s="99" t="s">
        <v>4027</v>
      </c>
      <c r="Q45" s="100" t="s">
        <v>4048</v>
      </c>
    </row>
    <row r="46" spans="2:17" ht="15" customHeight="1" x14ac:dyDescent="0.25">
      <c r="B46" s="93" t="s">
        <v>2041</v>
      </c>
      <c r="C46" s="94">
        <v>41054.221388888887</v>
      </c>
      <c r="D46" s="95">
        <v>70000</v>
      </c>
      <c r="E46" s="93">
        <v>70000</v>
      </c>
      <c r="F46" s="93" t="s">
        <v>81</v>
      </c>
      <c r="G46" s="96">
        <f>Data!$E46*VLOOKUP(Data!$F46,tblXrate[],2,FALSE)</f>
        <v>71393.675948184507</v>
      </c>
      <c r="H46" s="93" t="s">
        <v>82</v>
      </c>
      <c r="I46" s="93" t="s">
        <v>355</v>
      </c>
      <c r="J46" s="93" t="s">
        <v>83</v>
      </c>
      <c r="K46" s="93" t="str">
        <f>VLOOKUP(Data!$J46,tblCountries[[Actual]:[Mapping]],2,FALSE)</f>
        <v>Australia</v>
      </c>
      <c r="L46" s="93" t="str">
        <f>VLOOKUP(Data!$J46,tblCountries[[Actual]:[Continente]],3,FALSE)</f>
        <v>Oceania</v>
      </c>
      <c r="M46" s="93" t="s">
        <v>17</v>
      </c>
      <c r="N46" s="97">
        <v>6.1</v>
      </c>
      <c r="O46" s="98" t="s">
        <v>4021</v>
      </c>
      <c r="P46" s="99" t="s">
        <v>4030</v>
      </c>
      <c r="Q46" s="100" t="s">
        <v>4049</v>
      </c>
    </row>
    <row r="47" spans="2:17" ht="15" customHeight="1" x14ac:dyDescent="0.25">
      <c r="B47" s="93" t="s">
        <v>2042</v>
      </c>
      <c r="C47" s="94">
        <v>41054.222337962965</v>
      </c>
      <c r="D47" s="95">
        <v>14500</v>
      </c>
      <c r="E47" s="93">
        <v>14500</v>
      </c>
      <c r="F47" s="93" t="s">
        <v>5</v>
      </c>
      <c r="G47" s="96">
        <f>Data!$E47*VLOOKUP(Data!$F47,tblXrate[],2,FALSE)</f>
        <v>14500</v>
      </c>
      <c r="H47" s="93" t="s">
        <v>84</v>
      </c>
      <c r="I47" s="93" t="s">
        <v>19</v>
      </c>
      <c r="J47" s="93" t="s">
        <v>7</v>
      </c>
      <c r="K47" s="93" t="str">
        <f>VLOOKUP(Data!$J47,tblCountries[[Actual]:[Mapping]],2,FALSE)</f>
        <v>India</v>
      </c>
      <c r="L47" s="93" t="str">
        <f>VLOOKUP(Data!$J47,tblCountries[[Actual]:[Continente]],3,FALSE)</f>
        <v>Asia</v>
      </c>
      <c r="M47" s="93" t="s">
        <v>8</v>
      </c>
      <c r="N47" s="97">
        <v>6.1</v>
      </c>
      <c r="O47" s="98" t="s">
        <v>4021</v>
      </c>
      <c r="P47" s="99" t="s">
        <v>4028</v>
      </c>
      <c r="Q47" s="100" t="s">
        <v>4048</v>
      </c>
    </row>
    <row r="48" spans="2:17" ht="15" customHeight="1" x14ac:dyDescent="0.25">
      <c r="B48" s="93" t="s">
        <v>2043</v>
      </c>
      <c r="C48" s="94">
        <v>41054.229618055557</v>
      </c>
      <c r="D48" s="95">
        <v>70000</v>
      </c>
      <c r="E48" s="93">
        <v>70000</v>
      </c>
      <c r="F48" s="93" t="s">
        <v>85</v>
      </c>
      <c r="G48" s="96">
        <f>Data!$E48*VLOOKUP(Data!$F48,tblXrate[],2,FALSE)</f>
        <v>68835.306612122877</v>
      </c>
      <c r="H48" s="93" t="s">
        <v>86</v>
      </c>
      <c r="I48" s="93" t="s">
        <v>278</v>
      </c>
      <c r="J48" s="93" t="s">
        <v>87</v>
      </c>
      <c r="K48" s="93" t="str">
        <f>VLOOKUP(Data!$J48,tblCountries[[Actual]:[Mapping]],2,FALSE)</f>
        <v>Canada</v>
      </c>
      <c r="L48" s="93" t="str">
        <f>VLOOKUP(Data!$J48,tblCountries[[Actual]:[Continente]],3,FALSE)</f>
        <v>America</v>
      </c>
      <c r="M48" s="93" t="s">
        <v>17</v>
      </c>
      <c r="N48" s="97">
        <v>6.1</v>
      </c>
      <c r="O48" s="98" t="s">
        <v>4021</v>
      </c>
      <c r="P48" s="99" t="s">
        <v>4030</v>
      </c>
      <c r="Q48" s="100" t="s">
        <v>4049</v>
      </c>
    </row>
    <row r="49" spans="2:17" ht="15" customHeight="1" x14ac:dyDescent="0.25">
      <c r="B49" s="93" t="s">
        <v>2044</v>
      </c>
      <c r="C49" s="94">
        <v>41054.23296296296</v>
      </c>
      <c r="D49" s="95">
        <v>58000</v>
      </c>
      <c r="E49" s="93">
        <v>58000</v>
      </c>
      <c r="F49" s="93" t="s">
        <v>5</v>
      </c>
      <c r="G49" s="96">
        <f>Data!$E49*VLOOKUP(Data!$F49,tblXrate[],2,FALSE)</f>
        <v>58000</v>
      </c>
      <c r="H49" s="93" t="s">
        <v>88</v>
      </c>
      <c r="I49" s="93" t="s">
        <v>309</v>
      </c>
      <c r="J49" s="93" t="s">
        <v>14</v>
      </c>
      <c r="K49" s="93" t="str">
        <f>VLOOKUP(Data!$J49,tblCountries[[Actual]:[Mapping]],2,FALSE)</f>
        <v>USA</v>
      </c>
      <c r="L49" s="93" t="str">
        <f>VLOOKUP(Data!$J49,tblCountries[[Actual]:[Continente]],3,FALSE)</f>
        <v>America</v>
      </c>
      <c r="M49" s="93" t="s">
        <v>8</v>
      </c>
      <c r="N49" s="97">
        <v>6.1</v>
      </c>
      <c r="O49" s="98" t="s">
        <v>4021</v>
      </c>
      <c r="P49" s="99" t="s">
        <v>4030</v>
      </c>
      <c r="Q49" s="100" t="s">
        <v>4049</v>
      </c>
    </row>
    <row r="50" spans="2:17" ht="15" customHeight="1" x14ac:dyDescent="0.25">
      <c r="B50" s="93" t="s">
        <v>2045</v>
      </c>
      <c r="C50" s="94">
        <v>41054.239594907405</v>
      </c>
      <c r="D50" s="95">
        <v>90000</v>
      </c>
      <c r="E50" s="93">
        <v>90000</v>
      </c>
      <c r="F50" s="93" t="s">
        <v>5</v>
      </c>
      <c r="G50" s="96">
        <f>Data!$E50*VLOOKUP(Data!$F50,tblXrate[],2,FALSE)</f>
        <v>90000</v>
      </c>
      <c r="H50" s="93" t="s">
        <v>89</v>
      </c>
      <c r="I50" s="93" t="s">
        <v>3939</v>
      </c>
      <c r="J50" s="93" t="s">
        <v>14</v>
      </c>
      <c r="K50" s="93" t="str">
        <f>VLOOKUP(Data!$J50,tblCountries[[Actual]:[Mapping]],2,FALSE)</f>
        <v>USA</v>
      </c>
      <c r="L50" s="93" t="str">
        <f>VLOOKUP(Data!$J50,tblCountries[[Actual]:[Continente]],3,FALSE)</f>
        <v>America</v>
      </c>
      <c r="M50" s="93" t="s">
        <v>24</v>
      </c>
      <c r="N50" s="97">
        <v>6.1</v>
      </c>
      <c r="O50" s="98" t="s">
        <v>4021</v>
      </c>
      <c r="P50" s="99" t="s">
        <v>4030</v>
      </c>
      <c r="Q50" s="100" t="s">
        <v>4049</v>
      </c>
    </row>
    <row r="51" spans="2:17" ht="15" customHeight="1" x14ac:dyDescent="0.25">
      <c r="B51" s="93" t="s">
        <v>2046</v>
      </c>
      <c r="C51" s="94">
        <v>41054.24082175926</v>
      </c>
      <c r="D51" s="95">
        <v>800000</v>
      </c>
      <c r="E51" s="93">
        <v>800000</v>
      </c>
      <c r="F51" s="93" t="s">
        <v>39</v>
      </c>
      <c r="G51" s="96">
        <f>Data!$E51*VLOOKUP(Data!$F51,tblXrate[],2,FALSE)</f>
        <v>14246.333349954055</v>
      </c>
      <c r="H51" s="93" t="s">
        <v>90</v>
      </c>
      <c r="I51" s="93" t="s">
        <v>51</v>
      </c>
      <c r="J51" s="93" t="s">
        <v>7</v>
      </c>
      <c r="K51" s="93" t="str">
        <f>VLOOKUP(Data!$J51,tblCountries[[Actual]:[Mapping]],2,FALSE)</f>
        <v>India</v>
      </c>
      <c r="L51" s="93" t="str">
        <f>VLOOKUP(Data!$J51,tblCountries[[Actual]:[Continente]],3,FALSE)</f>
        <v>Asia</v>
      </c>
      <c r="M51" s="93" t="s">
        <v>17</v>
      </c>
      <c r="N51" s="97">
        <v>6.1</v>
      </c>
      <c r="O51" s="98" t="s">
        <v>4021</v>
      </c>
      <c r="P51" s="99" t="s">
        <v>4028</v>
      </c>
      <c r="Q51" s="100" t="s">
        <v>4048</v>
      </c>
    </row>
    <row r="52" spans="2:17" ht="15" customHeight="1" x14ac:dyDescent="0.25">
      <c r="B52" s="93" t="s">
        <v>2047</v>
      </c>
      <c r="C52" s="94">
        <v>41054.241087962961</v>
      </c>
      <c r="D52" s="95">
        <v>32000</v>
      </c>
      <c r="E52" s="93">
        <v>32000</v>
      </c>
      <c r="F52" s="93" t="s">
        <v>68</v>
      </c>
      <c r="G52" s="96">
        <f>Data!$E52*VLOOKUP(Data!$F52,tblXrate[],2,FALSE)</f>
        <v>50437.70470615309</v>
      </c>
      <c r="H52" s="93" t="s">
        <v>91</v>
      </c>
      <c r="I52" s="93" t="s">
        <v>19</v>
      </c>
      <c r="J52" s="93" t="s">
        <v>70</v>
      </c>
      <c r="K52" s="93" t="str">
        <f>VLOOKUP(Data!$J52,tblCountries[[Actual]:[Mapping]],2,FALSE)</f>
        <v>UK</v>
      </c>
      <c r="L52" s="93" t="str">
        <f>VLOOKUP(Data!$J52,tblCountries[[Actual]:[Continente]],3,FALSE)</f>
        <v>Europa</v>
      </c>
      <c r="M52" s="93" t="s">
        <v>8</v>
      </c>
      <c r="N52" s="97">
        <v>6.1</v>
      </c>
      <c r="O52" s="98" t="s">
        <v>4021</v>
      </c>
      <c r="P52" s="99" t="s">
        <v>4030</v>
      </c>
      <c r="Q52" s="100" t="s">
        <v>4049</v>
      </c>
    </row>
    <row r="53" spans="2:17" ht="15" customHeight="1" x14ac:dyDescent="0.25">
      <c r="B53" s="93" t="s">
        <v>2048</v>
      </c>
      <c r="C53" s="94">
        <v>41054.241574074076</v>
      </c>
      <c r="D53" s="95">
        <v>1000</v>
      </c>
      <c r="E53" s="93">
        <v>12000</v>
      </c>
      <c r="F53" s="93" t="s">
        <v>5</v>
      </c>
      <c r="G53" s="96">
        <f>Data!$E53*VLOOKUP(Data!$F53,tblXrate[],2,FALSE)</f>
        <v>12000</v>
      </c>
      <c r="H53" s="93" t="s">
        <v>92</v>
      </c>
      <c r="I53" s="93" t="s">
        <v>355</v>
      </c>
      <c r="J53" s="93" t="s">
        <v>14</v>
      </c>
      <c r="K53" s="93" t="str">
        <f>VLOOKUP(Data!$J53,tblCountries[[Actual]:[Mapping]],2,FALSE)</f>
        <v>USA</v>
      </c>
      <c r="L53" s="93" t="str">
        <f>VLOOKUP(Data!$J53,tblCountries[[Actual]:[Continente]],3,FALSE)</f>
        <v>America</v>
      </c>
      <c r="M53" s="93" t="s">
        <v>24</v>
      </c>
      <c r="N53" s="97">
        <v>6.1</v>
      </c>
      <c r="O53" s="98" t="s">
        <v>4021</v>
      </c>
      <c r="P53" s="99" t="s">
        <v>4028</v>
      </c>
      <c r="Q53" s="100" t="s">
        <v>4048</v>
      </c>
    </row>
    <row r="54" spans="2:17" ht="15" customHeight="1" x14ac:dyDescent="0.25">
      <c r="B54" s="93" t="s">
        <v>2049</v>
      </c>
      <c r="C54" s="94">
        <v>41054.253263888888</v>
      </c>
      <c r="D54" s="95" t="s">
        <v>93</v>
      </c>
      <c r="E54" s="93">
        <v>45000</v>
      </c>
      <c r="F54" s="93" t="s">
        <v>21</v>
      </c>
      <c r="G54" s="96">
        <f>Data!$E54*VLOOKUP(Data!$F54,tblXrate[],2,FALSE)</f>
        <v>57167.974754622352</v>
      </c>
      <c r="H54" s="93" t="s">
        <v>94</v>
      </c>
      <c r="I54" s="93" t="s">
        <v>51</v>
      </c>
      <c r="J54" s="93" t="s">
        <v>95</v>
      </c>
      <c r="K54" s="93" t="str">
        <f>VLOOKUP(Data!$J54,tblCountries[[Actual]:[Mapping]],2,FALSE)</f>
        <v>Netherlands</v>
      </c>
      <c r="L54" s="93" t="str">
        <f>VLOOKUP(Data!$J54,tblCountries[[Actual]:[Continente]],3,FALSE)</f>
        <v>Europa</v>
      </c>
      <c r="M54" s="93" t="s">
        <v>8</v>
      </c>
      <c r="N54" s="97">
        <v>6.1</v>
      </c>
      <c r="O54" s="98" t="s">
        <v>4021</v>
      </c>
      <c r="P54" s="99" t="s">
        <v>4030</v>
      </c>
      <c r="Q54" s="100" t="s">
        <v>4049</v>
      </c>
    </row>
    <row r="55" spans="2:17" ht="15" customHeight="1" x14ac:dyDescent="0.25">
      <c r="B55" s="93" t="s">
        <v>2050</v>
      </c>
      <c r="C55" s="94">
        <v>41054.253437500003</v>
      </c>
      <c r="D55" s="95" t="s">
        <v>96</v>
      </c>
      <c r="E55" s="93">
        <v>100000</v>
      </c>
      <c r="F55" s="93" t="s">
        <v>5</v>
      </c>
      <c r="G55" s="96">
        <f>Data!$E55*VLOOKUP(Data!$F55,tblXrate[],2,FALSE)</f>
        <v>100000</v>
      </c>
      <c r="H55" s="93" t="s">
        <v>97</v>
      </c>
      <c r="I55" s="93" t="s">
        <v>19</v>
      </c>
      <c r="J55" s="93" t="s">
        <v>23</v>
      </c>
      <c r="K55" s="93" t="str">
        <f>VLOOKUP(Data!$J55,tblCountries[[Actual]:[Mapping]],2,FALSE)</f>
        <v>Germany</v>
      </c>
      <c r="L55" s="93" t="str">
        <f>VLOOKUP(Data!$J55,tblCountries[[Actual]:[Continente]],3,FALSE)</f>
        <v>Europa</v>
      </c>
      <c r="M55" s="93" t="s">
        <v>12</v>
      </c>
      <c r="N55" s="97">
        <v>6.1</v>
      </c>
      <c r="O55" s="98" t="s">
        <v>4021</v>
      </c>
      <c r="P55" s="99" t="s">
        <v>4031</v>
      </c>
      <c r="Q55" s="100" t="s">
        <v>4049</v>
      </c>
    </row>
    <row r="56" spans="2:17" ht="15" customHeight="1" x14ac:dyDescent="0.25">
      <c r="B56" s="93" t="s">
        <v>2051</v>
      </c>
      <c r="C56" s="94">
        <v>41054.253668981481</v>
      </c>
      <c r="D56" s="95">
        <v>57000</v>
      </c>
      <c r="E56" s="93">
        <v>57000</v>
      </c>
      <c r="F56" s="93" t="s">
        <v>5</v>
      </c>
      <c r="G56" s="96">
        <f>Data!$E56*VLOOKUP(Data!$F56,tblXrate[],2,FALSE)</f>
        <v>57000</v>
      </c>
      <c r="H56" s="93" t="s">
        <v>98</v>
      </c>
      <c r="I56" s="93" t="s">
        <v>309</v>
      </c>
      <c r="J56" s="93" t="s">
        <v>14</v>
      </c>
      <c r="K56" s="93" t="str">
        <f>VLOOKUP(Data!$J56,tblCountries[[Actual]:[Mapping]],2,FALSE)</f>
        <v>USA</v>
      </c>
      <c r="L56" s="93" t="str">
        <f>VLOOKUP(Data!$J56,tblCountries[[Actual]:[Continente]],3,FALSE)</f>
        <v>America</v>
      </c>
      <c r="M56" s="93" t="s">
        <v>17</v>
      </c>
      <c r="N56" s="97">
        <v>6.1</v>
      </c>
      <c r="O56" s="98" t="s">
        <v>4021</v>
      </c>
      <c r="P56" s="99" t="s">
        <v>4030</v>
      </c>
      <c r="Q56" s="100" t="s">
        <v>4049</v>
      </c>
    </row>
    <row r="57" spans="2:17" ht="15" customHeight="1" x14ac:dyDescent="0.25">
      <c r="B57" s="93" t="s">
        <v>2052</v>
      </c>
      <c r="C57" s="94">
        <v>41054.25503472222</v>
      </c>
      <c r="D57" s="95">
        <v>40000</v>
      </c>
      <c r="E57" s="93">
        <v>40000</v>
      </c>
      <c r="F57" s="93" t="s">
        <v>68</v>
      </c>
      <c r="G57" s="96">
        <f>Data!$E57*VLOOKUP(Data!$F57,tblXrate[],2,FALSE)</f>
        <v>63047.130882691366</v>
      </c>
      <c r="H57" s="93" t="s">
        <v>88</v>
      </c>
      <c r="I57" s="93" t="s">
        <v>309</v>
      </c>
      <c r="J57" s="93" t="s">
        <v>70</v>
      </c>
      <c r="K57" s="93" t="str">
        <f>VLOOKUP(Data!$J57,tblCountries[[Actual]:[Mapping]],2,FALSE)</f>
        <v>UK</v>
      </c>
      <c r="L57" s="93" t="str">
        <f>VLOOKUP(Data!$J57,tblCountries[[Actual]:[Continente]],3,FALSE)</f>
        <v>Europa</v>
      </c>
      <c r="M57" s="93" t="s">
        <v>8</v>
      </c>
      <c r="N57" s="97">
        <v>6.1</v>
      </c>
      <c r="O57" s="98" t="s">
        <v>4021</v>
      </c>
      <c r="P57" s="99" t="s">
        <v>4030</v>
      </c>
      <c r="Q57" s="100" t="s">
        <v>4049</v>
      </c>
    </row>
    <row r="58" spans="2:17" ht="15" customHeight="1" x14ac:dyDescent="0.25">
      <c r="B58" s="93" t="s">
        <v>2053</v>
      </c>
      <c r="C58" s="94">
        <v>41054.25675925926</v>
      </c>
      <c r="D58" s="95" t="s">
        <v>99</v>
      </c>
      <c r="E58" s="93">
        <v>24000</v>
      </c>
      <c r="F58" s="93" t="s">
        <v>21</v>
      </c>
      <c r="G58" s="96">
        <f>Data!$E58*VLOOKUP(Data!$F58,tblXrate[],2,FALSE)</f>
        <v>30489.586535798586</v>
      </c>
      <c r="H58" s="93" t="s">
        <v>100</v>
      </c>
      <c r="I58" s="93" t="s">
        <v>51</v>
      </c>
      <c r="J58" s="93" t="s">
        <v>23</v>
      </c>
      <c r="K58" s="93" t="str">
        <f>VLOOKUP(Data!$J58,tblCountries[[Actual]:[Mapping]],2,FALSE)</f>
        <v>Germany</v>
      </c>
      <c r="L58" s="93" t="str">
        <f>VLOOKUP(Data!$J58,tblCountries[[Actual]:[Continente]],3,FALSE)</f>
        <v>Europa</v>
      </c>
      <c r="M58" s="93" t="s">
        <v>12</v>
      </c>
      <c r="N58" s="97">
        <v>6.1</v>
      </c>
      <c r="O58" s="98" t="s">
        <v>4021</v>
      </c>
      <c r="P58" s="99" t="s">
        <v>4029</v>
      </c>
      <c r="Q58" s="100" t="s">
        <v>4048</v>
      </c>
    </row>
    <row r="59" spans="2:17" ht="15" customHeight="1" x14ac:dyDescent="0.25">
      <c r="B59" s="93" t="s">
        <v>2054</v>
      </c>
      <c r="C59" s="94">
        <v>41054.257152777776</v>
      </c>
      <c r="D59" s="95">
        <v>4320</v>
      </c>
      <c r="E59" s="93">
        <v>4320</v>
      </c>
      <c r="F59" s="93" t="s">
        <v>5</v>
      </c>
      <c r="G59" s="96">
        <f>Data!$E59*VLOOKUP(Data!$F59,tblXrate[],2,FALSE)</f>
        <v>4320</v>
      </c>
      <c r="H59" s="93" t="s">
        <v>101</v>
      </c>
      <c r="I59" s="93" t="s">
        <v>309</v>
      </c>
      <c r="J59" s="93" t="s">
        <v>7</v>
      </c>
      <c r="K59" s="93" t="str">
        <f>VLOOKUP(Data!$J59,tblCountries[[Actual]:[Mapping]],2,FALSE)</f>
        <v>India</v>
      </c>
      <c r="L59" s="93" t="str">
        <f>VLOOKUP(Data!$J59,tblCountries[[Actual]:[Continente]],3,FALSE)</f>
        <v>Asia</v>
      </c>
      <c r="M59" s="93" t="s">
        <v>17</v>
      </c>
      <c r="N59" s="97">
        <v>6.1</v>
      </c>
      <c r="O59" s="98" t="s">
        <v>4021</v>
      </c>
      <c r="P59" s="99" t="s">
        <v>4027</v>
      </c>
      <c r="Q59" s="100" t="s">
        <v>4048</v>
      </c>
    </row>
    <row r="60" spans="2:17" ht="15" customHeight="1" x14ac:dyDescent="0.25">
      <c r="B60" s="93" t="s">
        <v>2055</v>
      </c>
      <c r="C60" s="94">
        <v>41054.26090277778</v>
      </c>
      <c r="D60" s="95">
        <v>62000</v>
      </c>
      <c r="E60" s="93">
        <v>62000</v>
      </c>
      <c r="F60" s="93" t="s">
        <v>5</v>
      </c>
      <c r="G60" s="96">
        <f>Data!$E60*VLOOKUP(Data!$F60,tblXrate[],2,FALSE)</f>
        <v>62000</v>
      </c>
      <c r="H60" s="93" t="s">
        <v>19</v>
      </c>
      <c r="I60" s="93" t="s">
        <v>19</v>
      </c>
      <c r="J60" s="93" t="s">
        <v>14</v>
      </c>
      <c r="K60" s="93" t="str">
        <f>VLOOKUP(Data!$J60,tblCountries[[Actual]:[Mapping]],2,FALSE)</f>
        <v>USA</v>
      </c>
      <c r="L60" s="93" t="str">
        <f>VLOOKUP(Data!$J60,tblCountries[[Actual]:[Continente]],3,FALSE)</f>
        <v>America</v>
      </c>
      <c r="M60" s="93" t="s">
        <v>8</v>
      </c>
      <c r="N60" s="97">
        <v>6.1</v>
      </c>
      <c r="O60" s="98" t="s">
        <v>4021</v>
      </c>
      <c r="P60" s="99" t="s">
        <v>4030</v>
      </c>
      <c r="Q60" s="100" t="s">
        <v>4049</v>
      </c>
    </row>
    <row r="61" spans="2:17" ht="15" customHeight="1" x14ac:dyDescent="0.25">
      <c r="B61" s="93" t="s">
        <v>2056</v>
      </c>
      <c r="C61" s="94">
        <v>41054.268564814818</v>
      </c>
      <c r="D61" s="95">
        <v>7500</v>
      </c>
      <c r="E61" s="93">
        <v>7500</v>
      </c>
      <c r="F61" s="93" t="s">
        <v>5</v>
      </c>
      <c r="G61" s="96">
        <f>Data!$E61*VLOOKUP(Data!$F61,tblXrate[],2,FALSE)</f>
        <v>7500</v>
      </c>
      <c r="H61" s="93" t="s">
        <v>19</v>
      </c>
      <c r="I61" s="93" t="s">
        <v>19</v>
      </c>
      <c r="J61" s="93" t="s">
        <v>7</v>
      </c>
      <c r="K61" s="93" t="str">
        <f>VLOOKUP(Data!$J61,tblCountries[[Actual]:[Mapping]],2,FALSE)</f>
        <v>India</v>
      </c>
      <c r="L61" s="93" t="str">
        <f>VLOOKUP(Data!$J61,tblCountries[[Actual]:[Continente]],3,FALSE)</f>
        <v>Asia</v>
      </c>
      <c r="M61" s="93" t="s">
        <v>8</v>
      </c>
      <c r="N61" s="97">
        <v>6.1</v>
      </c>
      <c r="O61" s="98" t="s">
        <v>4021</v>
      </c>
      <c r="P61" s="99" t="s">
        <v>4027</v>
      </c>
      <c r="Q61" s="100" t="s">
        <v>4048</v>
      </c>
    </row>
    <row r="62" spans="2:17" ht="15" customHeight="1" x14ac:dyDescent="0.25">
      <c r="B62" s="93" t="s">
        <v>2057</v>
      </c>
      <c r="C62" s="94">
        <v>41054.269085648149</v>
      </c>
      <c r="D62" s="95" t="s">
        <v>102</v>
      </c>
      <c r="E62" s="93">
        <v>18000</v>
      </c>
      <c r="F62" s="93" t="s">
        <v>68</v>
      </c>
      <c r="G62" s="96">
        <f>Data!$E62*VLOOKUP(Data!$F62,tblXrate[],2,FALSE)</f>
        <v>28371.208897211112</v>
      </c>
      <c r="H62" s="93" t="s">
        <v>103</v>
      </c>
      <c r="I62" s="93" t="s">
        <v>51</v>
      </c>
      <c r="J62" s="93" t="s">
        <v>70</v>
      </c>
      <c r="K62" s="93" t="str">
        <f>VLOOKUP(Data!$J62,tblCountries[[Actual]:[Mapping]],2,FALSE)</f>
        <v>UK</v>
      </c>
      <c r="L62" s="93" t="str">
        <f>VLOOKUP(Data!$J62,tblCountries[[Actual]:[Continente]],3,FALSE)</f>
        <v>Europa</v>
      </c>
      <c r="M62" s="93" t="s">
        <v>24</v>
      </c>
      <c r="N62" s="97">
        <v>6.1</v>
      </c>
      <c r="O62" s="98" t="s">
        <v>4021</v>
      </c>
      <c r="P62" s="99" t="s">
        <v>4029</v>
      </c>
      <c r="Q62" s="100" t="s">
        <v>4048</v>
      </c>
    </row>
    <row r="63" spans="2:17" ht="15" customHeight="1" x14ac:dyDescent="0.25">
      <c r="B63" s="93" t="s">
        <v>2058</v>
      </c>
      <c r="C63" s="94">
        <v>41054.284317129626</v>
      </c>
      <c r="D63" s="95">
        <v>49000</v>
      </c>
      <c r="E63" s="93">
        <v>49000</v>
      </c>
      <c r="F63" s="93" t="s">
        <v>21</v>
      </c>
      <c r="G63" s="96">
        <f>Data!$E63*VLOOKUP(Data!$F63,tblXrate[],2,FALSE)</f>
        <v>62249.572510588783</v>
      </c>
      <c r="H63" s="93" t="s">
        <v>104</v>
      </c>
      <c r="I63" s="93" t="s">
        <v>51</v>
      </c>
      <c r="J63" s="93" t="s">
        <v>105</v>
      </c>
      <c r="K63" s="93" t="str">
        <f>VLOOKUP(Data!$J63,tblCountries[[Actual]:[Mapping]],2,FALSE)</f>
        <v>France</v>
      </c>
      <c r="L63" s="93" t="str">
        <f>VLOOKUP(Data!$J63,tblCountries[[Actual]:[Continente]],3,FALSE)</f>
        <v>Europa</v>
      </c>
      <c r="M63" s="93" t="s">
        <v>17</v>
      </c>
      <c r="N63" s="97">
        <v>6.1</v>
      </c>
      <c r="O63" s="98" t="s">
        <v>4021</v>
      </c>
      <c r="P63" s="99" t="s">
        <v>4030</v>
      </c>
      <c r="Q63" s="100" t="s">
        <v>4049</v>
      </c>
    </row>
    <row r="64" spans="2:17" ht="15" customHeight="1" x14ac:dyDescent="0.25">
      <c r="B64" s="93" t="s">
        <v>2059</v>
      </c>
      <c r="C64" s="94">
        <v>41054.290185185186</v>
      </c>
      <c r="D64" s="95">
        <v>38000</v>
      </c>
      <c r="E64" s="93">
        <v>38000</v>
      </c>
      <c r="F64" s="93" t="s">
        <v>5</v>
      </c>
      <c r="G64" s="96">
        <f>Data!$E64*VLOOKUP(Data!$F64,tblXrate[],2,FALSE)</f>
        <v>38000</v>
      </c>
      <c r="H64" s="93" t="s">
        <v>71</v>
      </c>
      <c r="I64" s="93" t="s">
        <v>19</v>
      </c>
      <c r="J64" s="93" t="s">
        <v>14</v>
      </c>
      <c r="K64" s="93" t="str">
        <f>VLOOKUP(Data!$J64,tblCountries[[Actual]:[Mapping]],2,FALSE)</f>
        <v>USA</v>
      </c>
      <c r="L64" s="93" t="str">
        <f>VLOOKUP(Data!$J64,tblCountries[[Actual]:[Continente]],3,FALSE)</f>
        <v>America</v>
      </c>
      <c r="M64" s="93" t="s">
        <v>8</v>
      </c>
      <c r="N64" s="97">
        <v>6.1</v>
      </c>
      <c r="O64" s="98" t="s">
        <v>4021</v>
      </c>
      <c r="P64" s="99" t="s">
        <v>4029</v>
      </c>
      <c r="Q64" s="100" t="s">
        <v>4048</v>
      </c>
    </row>
    <row r="65" spans="2:17" ht="15" customHeight="1" x14ac:dyDescent="0.25">
      <c r="B65" s="93" t="s">
        <v>2060</v>
      </c>
      <c r="C65" s="94">
        <v>41054.292268518519</v>
      </c>
      <c r="D65" s="95">
        <v>41000</v>
      </c>
      <c r="E65" s="93">
        <v>41000</v>
      </c>
      <c r="F65" s="93" t="s">
        <v>5</v>
      </c>
      <c r="G65" s="96">
        <f>Data!$E65*VLOOKUP(Data!$F65,tblXrate[],2,FALSE)</f>
        <v>41000</v>
      </c>
      <c r="H65" s="93" t="s">
        <v>66</v>
      </c>
      <c r="I65" s="93" t="s">
        <v>66</v>
      </c>
      <c r="J65" s="93" t="s">
        <v>14</v>
      </c>
      <c r="K65" s="93" t="str">
        <f>VLOOKUP(Data!$J65,tblCountries[[Actual]:[Mapping]],2,FALSE)</f>
        <v>USA</v>
      </c>
      <c r="L65" s="93" t="str">
        <f>VLOOKUP(Data!$J65,tblCountries[[Actual]:[Continente]],3,FALSE)</f>
        <v>America</v>
      </c>
      <c r="M65" s="93" t="s">
        <v>8</v>
      </c>
      <c r="N65" s="97">
        <v>6.1</v>
      </c>
      <c r="O65" s="98" t="s">
        <v>4021</v>
      </c>
      <c r="P65" s="99" t="s">
        <v>4029</v>
      </c>
      <c r="Q65" s="100" t="s">
        <v>4048</v>
      </c>
    </row>
    <row r="66" spans="2:17" ht="15" customHeight="1" x14ac:dyDescent="0.25">
      <c r="B66" s="93" t="s">
        <v>2061</v>
      </c>
      <c r="C66" s="94">
        <v>41054.299409722225</v>
      </c>
      <c r="D66" s="95">
        <v>68000</v>
      </c>
      <c r="E66" s="93">
        <v>68000</v>
      </c>
      <c r="F66" s="93" t="s">
        <v>5</v>
      </c>
      <c r="G66" s="96">
        <f>Data!$E66*VLOOKUP(Data!$F66,tblXrate[],2,FALSE)</f>
        <v>68000</v>
      </c>
      <c r="H66" s="93" t="s">
        <v>106</v>
      </c>
      <c r="I66" s="93" t="s">
        <v>19</v>
      </c>
      <c r="J66" s="93" t="s">
        <v>14</v>
      </c>
      <c r="K66" s="93" t="str">
        <f>VLOOKUP(Data!$J66,tblCountries[[Actual]:[Mapping]],2,FALSE)</f>
        <v>USA</v>
      </c>
      <c r="L66" s="93" t="str">
        <f>VLOOKUP(Data!$J66,tblCountries[[Actual]:[Continente]],3,FALSE)</f>
        <v>America</v>
      </c>
      <c r="M66" s="93" t="s">
        <v>12</v>
      </c>
      <c r="N66" s="97">
        <v>6.1</v>
      </c>
      <c r="O66" s="98" t="s">
        <v>4021</v>
      </c>
      <c r="P66" s="99" t="s">
        <v>4030</v>
      </c>
      <c r="Q66" s="100" t="s">
        <v>4049</v>
      </c>
    </row>
    <row r="67" spans="2:17" ht="15" customHeight="1" x14ac:dyDescent="0.25">
      <c r="B67" s="93" t="s">
        <v>2062</v>
      </c>
      <c r="C67" s="94">
        <v>41054.301053240742</v>
      </c>
      <c r="D67" s="95">
        <v>56000</v>
      </c>
      <c r="E67" s="93">
        <v>56000</v>
      </c>
      <c r="F67" s="93" t="s">
        <v>85</v>
      </c>
      <c r="G67" s="96">
        <f>Data!$E67*VLOOKUP(Data!$F67,tblXrate[],2,FALSE)</f>
        <v>55068.245289698301</v>
      </c>
      <c r="H67" s="93" t="s">
        <v>107</v>
      </c>
      <c r="I67" s="93" t="s">
        <v>19</v>
      </c>
      <c r="J67" s="93" t="s">
        <v>108</v>
      </c>
      <c r="K67" s="93" t="str">
        <f>VLOOKUP(Data!$J67,tblCountries[[Actual]:[Mapping]],2,FALSE)</f>
        <v>Canada</v>
      </c>
      <c r="L67" s="93" t="str">
        <f>VLOOKUP(Data!$J67,tblCountries[[Actual]:[Continente]],3,FALSE)</f>
        <v>America</v>
      </c>
      <c r="M67" s="93" t="s">
        <v>12</v>
      </c>
      <c r="N67" s="97">
        <v>6.1</v>
      </c>
      <c r="O67" s="98" t="s">
        <v>4021</v>
      </c>
      <c r="P67" s="99" t="s">
        <v>4030</v>
      </c>
      <c r="Q67" s="100" t="s">
        <v>4049</v>
      </c>
    </row>
    <row r="68" spans="2:17" ht="15" customHeight="1" x14ac:dyDescent="0.25">
      <c r="B68" s="93" t="s">
        <v>2063</v>
      </c>
      <c r="C68" s="94">
        <v>41054.302222222221</v>
      </c>
      <c r="D68" s="95">
        <v>61000</v>
      </c>
      <c r="E68" s="93">
        <v>61000</v>
      </c>
      <c r="F68" s="93" t="s">
        <v>5</v>
      </c>
      <c r="G68" s="96">
        <f>Data!$E68*VLOOKUP(Data!$F68,tblXrate[],2,FALSE)</f>
        <v>61000</v>
      </c>
      <c r="H68" s="93" t="s">
        <v>109</v>
      </c>
      <c r="I68" s="93" t="s">
        <v>51</v>
      </c>
      <c r="J68" s="93" t="s">
        <v>110</v>
      </c>
      <c r="K68" s="93" t="str">
        <f>VLOOKUP(Data!$J68,tblCountries[[Actual]:[Mapping]],2,FALSE)</f>
        <v>Brazil</v>
      </c>
      <c r="L68" s="93" t="str">
        <f>VLOOKUP(Data!$J68,tblCountries[[Actual]:[Continente]],3,FALSE)</f>
        <v>America</v>
      </c>
      <c r="M68" s="93" t="s">
        <v>12</v>
      </c>
      <c r="N68" s="97">
        <v>6.1</v>
      </c>
      <c r="O68" s="98" t="s">
        <v>4021</v>
      </c>
      <c r="P68" s="99" t="s">
        <v>4030</v>
      </c>
      <c r="Q68" s="100" t="s">
        <v>4049</v>
      </c>
    </row>
    <row r="69" spans="2:17" ht="15" customHeight="1" x14ac:dyDescent="0.25">
      <c r="B69" s="93" t="s">
        <v>2064</v>
      </c>
      <c r="C69" s="94">
        <v>41054.304780092592</v>
      </c>
      <c r="D69" s="95">
        <v>43000</v>
      </c>
      <c r="E69" s="93">
        <v>43000</v>
      </c>
      <c r="F69" s="93" t="s">
        <v>21</v>
      </c>
      <c r="G69" s="96">
        <f>Data!$E69*VLOOKUP(Data!$F69,tblXrate[],2,FALSE)</f>
        <v>54627.175876639136</v>
      </c>
      <c r="H69" s="93" t="s">
        <v>111</v>
      </c>
      <c r="I69" s="93" t="s">
        <v>355</v>
      </c>
      <c r="J69" s="93" t="s">
        <v>112</v>
      </c>
      <c r="K69" s="93" t="str">
        <f>VLOOKUP(Data!$J69,tblCountries[[Actual]:[Mapping]],2,FALSE)</f>
        <v>France</v>
      </c>
      <c r="L69" s="93" t="str">
        <f>VLOOKUP(Data!$J69,tblCountries[[Actual]:[Continente]],3,FALSE)</f>
        <v>Europa</v>
      </c>
      <c r="M69" s="93" t="s">
        <v>8</v>
      </c>
      <c r="N69" s="97">
        <v>6.1</v>
      </c>
      <c r="O69" s="98" t="s">
        <v>4021</v>
      </c>
      <c r="P69" s="99" t="s">
        <v>4030</v>
      </c>
      <c r="Q69" s="100" t="s">
        <v>4049</v>
      </c>
    </row>
    <row r="70" spans="2:17" ht="15" customHeight="1" x14ac:dyDescent="0.25">
      <c r="B70" s="93" t="s">
        <v>2065</v>
      </c>
      <c r="C70" s="94">
        <v>41054.305648148147</v>
      </c>
      <c r="D70" s="95">
        <v>85000</v>
      </c>
      <c r="E70" s="93">
        <v>85000</v>
      </c>
      <c r="F70" s="93" t="s">
        <v>5</v>
      </c>
      <c r="G70" s="96">
        <f>Data!$E70*VLOOKUP(Data!$F70,tblXrate[],2,FALSE)</f>
        <v>85000</v>
      </c>
      <c r="H70" s="93" t="s">
        <v>51</v>
      </c>
      <c r="I70" s="93" t="s">
        <v>51</v>
      </c>
      <c r="J70" s="93" t="s">
        <v>14</v>
      </c>
      <c r="K70" s="93" t="str">
        <f>VLOOKUP(Data!$J70,tblCountries[[Actual]:[Mapping]],2,FALSE)</f>
        <v>USA</v>
      </c>
      <c r="L70" s="93" t="str">
        <f>VLOOKUP(Data!$J70,tblCountries[[Actual]:[Continente]],3,FALSE)</f>
        <v>America</v>
      </c>
      <c r="M70" s="93" t="s">
        <v>8</v>
      </c>
      <c r="N70" s="97">
        <v>6.1</v>
      </c>
      <c r="O70" s="98" t="s">
        <v>4021</v>
      </c>
      <c r="P70" s="99" t="s">
        <v>4030</v>
      </c>
      <c r="Q70" s="100" t="s">
        <v>4049</v>
      </c>
    </row>
    <row r="71" spans="2:17" ht="15" customHeight="1" x14ac:dyDescent="0.25">
      <c r="B71" s="93" t="s">
        <v>2066</v>
      </c>
      <c r="C71" s="94">
        <v>41054.306458333333</v>
      </c>
      <c r="D71" s="95" t="s">
        <v>113</v>
      </c>
      <c r="E71" s="93">
        <v>38000</v>
      </c>
      <c r="F71" s="93" t="s">
        <v>21</v>
      </c>
      <c r="G71" s="96">
        <f>Data!$E71*VLOOKUP(Data!$F71,tblXrate[],2,FALSE)</f>
        <v>48275.178681681093</v>
      </c>
      <c r="H71" s="93" t="s">
        <v>114</v>
      </c>
      <c r="I71" s="93" t="s">
        <v>19</v>
      </c>
      <c r="J71" s="93" t="s">
        <v>95</v>
      </c>
      <c r="K71" s="93" t="str">
        <f>VLOOKUP(Data!$J71,tblCountries[[Actual]:[Mapping]],2,FALSE)</f>
        <v>Netherlands</v>
      </c>
      <c r="L71" s="93" t="str">
        <f>VLOOKUP(Data!$J71,tblCountries[[Actual]:[Continente]],3,FALSE)</f>
        <v>Europa</v>
      </c>
      <c r="M71" s="93" t="s">
        <v>24</v>
      </c>
      <c r="N71" s="97">
        <v>6.1</v>
      </c>
      <c r="O71" s="98" t="s">
        <v>4021</v>
      </c>
      <c r="P71" s="99" t="s">
        <v>4029</v>
      </c>
      <c r="Q71" s="100" t="s">
        <v>4048</v>
      </c>
    </row>
    <row r="72" spans="2:17" ht="15" customHeight="1" x14ac:dyDescent="0.25">
      <c r="B72" s="93" t="s">
        <v>2067</v>
      </c>
      <c r="C72" s="94">
        <v>41054.309166666666</v>
      </c>
      <c r="D72" s="95">
        <v>85000</v>
      </c>
      <c r="E72" s="93">
        <v>85000</v>
      </c>
      <c r="F72" s="93" t="s">
        <v>81</v>
      </c>
      <c r="G72" s="96">
        <f>Data!$E72*VLOOKUP(Data!$F72,tblXrate[],2,FALSE)</f>
        <v>86692.320794224041</v>
      </c>
      <c r="H72" s="93" t="s">
        <v>115</v>
      </c>
      <c r="I72" s="93" t="s">
        <v>3940</v>
      </c>
      <c r="J72" s="93" t="s">
        <v>83</v>
      </c>
      <c r="K72" s="93" t="str">
        <f>VLOOKUP(Data!$J72,tblCountries[[Actual]:[Mapping]],2,FALSE)</f>
        <v>Australia</v>
      </c>
      <c r="L72" s="93" t="str">
        <f>VLOOKUP(Data!$J72,tblCountries[[Actual]:[Continente]],3,FALSE)</f>
        <v>Oceania</v>
      </c>
      <c r="M72" s="93" t="s">
        <v>8</v>
      </c>
      <c r="N72" s="97">
        <v>6.1</v>
      </c>
      <c r="O72" s="98" t="s">
        <v>4021</v>
      </c>
      <c r="P72" s="99" t="s">
        <v>4030</v>
      </c>
      <c r="Q72" s="100" t="s">
        <v>4049</v>
      </c>
    </row>
    <row r="73" spans="2:17" ht="15" customHeight="1" x14ac:dyDescent="0.25">
      <c r="B73" s="93" t="s">
        <v>2068</v>
      </c>
      <c r="C73" s="94">
        <v>41054.311944444446</v>
      </c>
      <c r="D73" s="95">
        <v>85087</v>
      </c>
      <c r="E73" s="93">
        <v>85087</v>
      </c>
      <c r="F73" s="93" t="s">
        <v>5</v>
      </c>
      <c r="G73" s="96">
        <f>Data!$E73*VLOOKUP(Data!$F73,tblXrate[],2,FALSE)</f>
        <v>85087</v>
      </c>
      <c r="H73" s="93" t="s">
        <v>116</v>
      </c>
      <c r="I73" s="93" t="s">
        <v>19</v>
      </c>
      <c r="J73" s="93" t="s">
        <v>14</v>
      </c>
      <c r="K73" s="93" t="str">
        <f>VLOOKUP(Data!$J73,tblCountries[[Actual]:[Mapping]],2,FALSE)</f>
        <v>USA</v>
      </c>
      <c r="L73" s="93" t="str">
        <f>VLOOKUP(Data!$J73,tblCountries[[Actual]:[Continente]],3,FALSE)</f>
        <v>America</v>
      </c>
      <c r="M73" s="93" t="s">
        <v>17</v>
      </c>
      <c r="N73" s="97">
        <v>6.1</v>
      </c>
      <c r="O73" s="98" t="s">
        <v>4021</v>
      </c>
      <c r="P73" s="99" t="s">
        <v>4030</v>
      </c>
      <c r="Q73" s="100" t="s">
        <v>4049</v>
      </c>
    </row>
    <row r="74" spans="2:17" ht="15" customHeight="1" x14ac:dyDescent="0.25">
      <c r="B74" s="93" t="s">
        <v>2069</v>
      </c>
      <c r="C74" s="94">
        <v>41054.318310185183</v>
      </c>
      <c r="D74" s="95">
        <v>50000</v>
      </c>
      <c r="E74" s="93">
        <v>50000</v>
      </c>
      <c r="F74" s="93" t="s">
        <v>5</v>
      </c>
      <c r="G74" s="96">
        <f>Data!$E74*VLOOKUP(Data!$F74,tblXrate[],2,FALSE)</f>
        <v>50000</v>
      </c>
      <c r="H74" s="93" t="s">
        <v>117</v>
      </c>
      <c r="I74" s="93" t="s">
        <v>19</v>
      </c>
      <c r="J74" s="93" t="s">
        <v>14</v>
      </c>
      <c r="K74" s="93" t="str">
        <f>VLOOKUP(Data!$J74,tblCountries[[Actual]:[Mapping]],2,FALSE)</f>
        <v>USA</v>
      </c>
      <c r="L74" s="93" t="str">
        <f>VLOOKUP(Data!$J74,tblCountries[[Actual]:[Continente]],3,FALSE)</f>
        <v>America</v>
      </c>
      <c r="M74" s="93" t="s">
        <v>12</v>
      </c>
      <c r="N74" s="97">
        <v>6.1</v>
      </c>
      <c r="O74" s="98" t="s">
        <v>4021</v>
      </c>
      <c r="P74" s="99" t="s">
        <v>4030</v>
      </c>
      <c r="Q74" s="100" t="s">
        <v>4049</v>
      </c>
    </row>
    <row r="75" spans="2:17" ht="15" customHeight="1" x14ac:dyDescent="0.25">
      <c r="B75" s="93" t="s">
        <v>2070</v>
      </c>
      <c r="C75" s="94">
        <v>41054.324305555558</v>
      </c>
      <c r="D75" s="95">
        <v>100000</v>
      </c>
      <c r="E75" s="93">
        <v>100000</v>
      </c>
      <c r="F75" s="93" t="s">
        <v>5</v>
      </c>
      <c r="G75" s="96">
        <f>Data!$E75*VLOOKUP(Data!$F75,tblXrate[],2,FALSE)</f>
        <v>100000</v>
      </c>
      <c r="H75" s="93" t="s">
        <v>118</v>
      </c>
      <c r="I75" s="93" t="s">
        <v>51</v>
      </c>
      <c r="J75" s="93" t="s">
        <v>119</v>
      </c>
      <c r="K75" s="93" t="str">
        <f>VLOOKUP(Data!$J75,tblCountries[[Actual]:[Mapping]],2,FALSE)</f>
        <v>South Africa</v>
      </c>
      <c r="L75" s="93" t="str">
        <f>VLOOKUP(Data!$J75,tblCountries[[Actual]:[Continente]],3,FALSE)</f>
        <v>Africa</v>
      </c>
      <c r="M75" s="93" t="s">
        <v>8</v>
      </c>
      <c r="N75" s="97">
        <v>6.1</v>
      </c>
      <c r="O75" s="98" t="s">
        <v>4021</v>
      </c>
      <c r="P75" s="99" t="s">
        <v>4031</v>
      </c>
      <c r="Q75" s="100" t="s">
        <v>4049</v>
      </c>
    </row>
    <row r="76" spans="2:17" ht="15" customHeight="1" x14ac:dyDescent="0.25">
      <c r="B76" s="93" t="s">
        <v>2071</v>
      </c>
      <c r="C76" s="94">
        <v>41054.950694444444</v>
      </c>
      <c r="D76" s="95">
        <v>57000</v>
      </c>
      <c r="E76" s="93">
        <v>57000</v>
      </c>
      <c r="F76" s="93" t="s">
        <v>5</v>
      </c>
      <c r="G76" s="96">
        <f>Data!$E76*VLOOKUP(Data!$F76,tblXrate[],2,FALSE)</f>
        <v>57000</v>
      </c>
      <c r="H76" s="93" t="s">
        <v>120</v>
      </c>
      <c r="I76" s="93" t="s">
        <v>19</v>
      </c>
      <c r="J76" s="93" t="s">
        <v>14</v>
      </c>
      <c r="K76" s="93" t="str">
        <f>VLOOKUP(Data!$J76,tblCountries[[Actual]:[Mapping]],2,FALSE)</f>
        <v>USA</v>
      </c>
      <c r="L76" s="93" t="str">
        <f>VLOOKUP(Data!$J76,tblCountries[[Actual]:[Continente]],3,FALSE)</f>
        <v>America</v>
      </c>
      <c r="M76" s="93" t="s">
        <v>8</v>
      </c>
      <c r="N76" s="97">
        <v>6.1</v>
      </c>
      <c r="O76" s="98" t="s">
        <v>4021</v>
      </c>
      <c r="P76" s="99" t="s">
        <v>4030</v>
      </c>
      <c r="Q76" s="100" t="s">
        <v>4049</v>
      </c>
    </row>
    <row r="77" spans="2:17" ht="15" customHeight="1" x14ac:dyDescent="0.25">
      <c r="B77" s="93" t="s">
        <v>2072</v>
      </c>
      <c r="C77" s="94">
        <v>41054.953101851854</v>
      </c>
      <c r="D77" s="95">
        <v>75000</v>
      </c>
      <c r="E77" s="93">
        <v>75000</v>
      </c>
      <c r="F77" s="93" t="s">
        <v>5</v>
      </c>
      <c r="G77" s="96">
        <f>Data!$E77*VLOOKUP(Data!$F77,tblXrate[],2,FALSE)</f>
        <v>75000</v>
      </c>
      <c r="H77" s="93" t="s">
        <v>121</v>
      </c>
      <c r="I77" s="93" t="s">
        <v>51</v>
      </c>
      <c r="J77" s="93" t="s">
        <v>14</v>
      </c>
      <c r="K77" s="93" t="str">
        <f>VLOOKUP(Data!$J77,tblCountries[[Actual]:[Mapping]],2,FALSE)</f>
        <v>USA</v>
      </c>
      <c r="L77" s="93" t="str">
        <f>VLOOKUP(Data!$J77,tblCountries[[Actual]:[Continente]],3,FALSE)</f>
        <v>America</v>
      </c>
      <c r="M77" s="93" t="s">
        <v>12</v>
      </c>
      <c r="N77" s="97">
        <v>6.1</v>
      </c>
      <c r="O77" s="98" t="s">
        <v>4021</v>
      </c>
      <c r="P77" s="99" t="s">
        <v>4030</v>
      </c>
      <c r="Q77" s="100" t="s">
        <v>4049</v>
      </c>
    </row>
    <row r="78" spans="2:17" ht="15" customHeight="1" x14ac:dyDescent="0.25">
      <c r="B78" s="93" t="s">
        <v>2073</v>
      </c>
      <c r="C78" s="94">
        <v>41054.957696759258</v>
      </c>
      <c r="D78" s="95" t="s">
        <v>122</v>
      </c>
      <c r="E78" s="93">
        <v>100000</v>
      </c>
      <c r="F78" s="93" t="s">
        <v>81</v>
      </c>
      <c r="G78" s="96">
        <f>Data!$E78*VLOOKUP(Data!$F78,tblXrate[],2,FALSE)</f>
        <v>101990.96564026357</v>
      </c>
      <c r="H78" s="93" t="s">
        <v>123</v>
      </c>
      <c r="I78" s="93" t="s">
        <v>51</v>
      </c>
      <c r="J78" s="93" t="s">
        <v>83</v>
      </c>
      <c r="K78" s="93" t="str">
        <f>VLOOKUP(Data!$J78,tblCountries[[Actual]:[Mapping]],2,FALSE)</f>
        <v>Australia</v>
      </c>
      <c r="L78" s="93" t="str">
        <f>VLOOKUP(Data!$J78,tblCountries[[Actual]:[Continente]],3,FALSE)</f>
        <v>Oceania</v>
      </c>
      <c r="M78" s="93" t="s">
        <v>8</v>
      </c>
      <c r="N78" s="97">
        <v>6.1</v>
      </c>
      <c r="O78" s="98" t="s">
        <v>4021</v>
      </c>
      <c r="P78" s="99" t="s">
        <v>4031</v>
      </c>
      <c r="Q78" s="100" t="s">
        <v>4049</v>
      </c>
    </row>
    <row r="79" spans="2:17" ht="15" customHeight="1" x14ac:dyDescent="0.25">
      <c r="B79" s="93" t="s">
        <v>2074</v>
      </c>
      <c r="C79" s="94">
        <v>41054.95925925926</v>
      </c>
      <c r="D79" s="95">
        <v>2785</v>
      </c>
      <c r="E79" s="93">
        <v>33420</v>
      </c>
      <c r="F79" s="93" t="s">
        <v>5</v>
      </c>
      <c r="G79" s="96">
        <f>Data!$E79*VLOOKUP(Data!$F79,tblXrate[],2,FALSE)</f>
        <v>33420</v>
      </c>
      <c r="H79" s="93" t="s">
        <v>124</v>
      </c>
      <c r="I79" s="93" t="s">
        <v>51</v>
      </c>
      <c r="J79" s="93" t="s">
        <v>125</v>
      </c>
      <c r="K79" s="93" t="str">
        <f>VLOOKUP(Data!$J79,tblCountries[[Actual]:[Mapping]],2,FALSE)</f>
        <v>UAE</v>
      </c>
      <c r="L79" s="93" t="str">
        <f>VLOOKUP(Data!$J79,tblCountries[[Actual]:[Continente]],3,FALSE)</f>
        <v>Africa</v>
      </c>
      <c r="M79" s="93" t="s">
        <v>12</v>
      </c>
      <c r="N79" s="97">
        <v>6.1</v>
      </c>
      <c r="O79" s="98" t="s">
        <v>4021</v>
      </c>
      <c r="P79" s="99" t="s">
        <v>4029</v>
      </c>
      <c r="Q79" s="100" t="s">
        <v>4048</v>
      </c>
    </row>
    <row r="80" spans="2:17" ht="15" customHeight="1" x14ac:dyDescent="0.25">
      <c r="B80" s="93" t="s">
        <v>2075</v>
      </c>
      <c r="C80" s="94">
        <v>41054.960416666669</v>
      </c>
      <c r="D80" s="95">
        <v>59450</v>
      </c>
      <c r="E80" s="93">
        <v>59450</v>
      </c>
      <c r="F80" s="93" t="s">
        <v>85</v>
      </c>
      <c r="G80" s="96">
        <f>Data!$E80*VLOOKUP(Data!$F80,tblXrate[],2,FALSE)</f>
        <v>58460.842544152933</v>
      </c>
      <c r="H80" s="93" t="s">
        <v>126</v>
      </c>
      <c r="I80" s="93" t="s">
        <v>66</v>
      </c>
      <c r="J80" s="93" t="s">
        <v>87</v>
      </c>
      <c r="K80" s="93" t="str">
        <f>VLOOKUP(Data!$J80,tblCountries[[Actual]:[Mapping]],2,FALSE)</f>
        <v>Canada</v>
      </c>
      <c r="L80" s="93" t="str">
        <f>VLOOKUP(Data!$J80,tblCountries[[Actual]:[Continente]],3,FALSE)</f>
        <v>America</v>
      </c>
      <c r="M80" s="93" t="s">
        <v>12</v>
      </c>
      <c r="N80" s="97">
        <v>6.1</v>
      </c>
      <c r="O80" s="98" t="s">
        <v>4021</v>
      </c>
      <c r="P80" s="99" t="s">
        <v>4030</v>
      </c>
      <c r="Q80" s="100" t="s">
        <v>4049</v>
      </c>
    </row>
    <row r="81" spans="2:17" ht="15" customHeight="1" x14ac:dyDescent="0.25">
      <c r="B81" s="93" t="s">
        <v>2076</v>
      </c>
      <c r="C81" s="94">
        <v>41054.967002314814</v>
      </c>
      <c r="D81" s="95">
        <v>15000</v>
      </c>
      <c r="E81" s="93">
        <v>15000</v>
      </c>
      <c r="F81" s="93" t="s">
        <v>5</v>
      </c>
      <c r="G81" s="96">
        <f>Data!$E81*VLOOKUP(Data!$F81,tblXrate[],2,FALSE)</f>
        <v>15000</v>
      </c>
      <c r="H81" s="93" t="s">
        <v>127</v>
      </c>
      <c r="I81" s="93" t="s">
        <v>355</v>
      </c>
      <c r="J81" s="93" t="s">
        <v>14</v>
      </c>
      <c r="K81" s="93" t="str">
        <f>VLOOKUP(Data!$J81,tblCountries[[Actual]:[Mapping]],2,FALSE)</f>
        <v>USA</v>
      </c>
      <c r="L81" s="93" t="str">
        <f>VLOOKUP(Data!$J81,tblCountries[[Actual]:[Continente]],3,FALSE)</f>
        <v>America</v>
      </c>
      <c r="M81" s="93" t="s">
        <v>12</v>
      </c>
      <c r="N81" s="97">
        <v>6.1</v>
      </c>
      <c r="O81" s="98" t="s">
        <v>4021</v>
      </c>
      <c r="P81" s="99" t="s">
        <v>4028</v>
      </c>
      <c r="Q81" s="100" t="s">
        <v>4048</v>
      </c>
    </row>
    <row r="82" spans="2:17" ht="15" customHeight="1" x14ac:dyDescent="0.25">
      <c r="B82" s="93" t="s">
        <v>2077</v>
      </c>
      <c r="C82" s="94">
        <v>41054.969143518516</v>
      </c>
      <c r="D82" s="95" t="s">
        <v>128</v>
      </c>
      <c r="E82" s="93">
        <v>60000</v>
      </c>
      <c r="F82" s="93" t="s">
        <v>5</v>
      </c>
      <c r="G82" s="96">
        <f>Data!$E82*VLOOKUP(Data!$F82,tblXrate[],2,FALSE)</f>
        <v>60000</v>
      </c>
      <c r="H82" s="93" t="s">
        <v>129</v>
      </c>
      <c r="I82" s="93" t="s">
        <v>19</v>
      </c>
      <c r="J82" s="93" t="s">
        <v>87</v>
      </c>
      <c r="K82" s="93" t="str">
        <f>VLOOKUP(Data!$J82,tblCountries[[Actual]:[Mapping]],2,FALSE)</f>
        <v>Canada</v>
      </c>
      <c r="L82" s="93" t="str">
        <f>VLOOKUP(Data!$J82,tblCountries[[Actual]:[Continente]],3,FALSE)</f>
        <v>America</v>
      </c>
      <c r="M82" s="93" t="s">
        <v>24</v>
      </c>
      <c r="N82" s="97">
        <v>6.1</v>
      </c>
      <c r="O82" s="98" t="s">
        <v>4021</v>
      </c>
      <c r="P82" s="99" t="s">
        <v>4030</v>
      </c>
      <c r="Q82" s="100" t="s">
        <v>4049</v>
      </c>
    </row>
    <row r="83" spans="2:17" ht="15" customHeight="1" x14ac:dyDescent="0.25">
      <c r="B83" s="93" t="s">
        <v>2078</v>
      </c>
      <c r="C83" s="94">
        <v>41054.971354166664</v>
      </c>
      <c r="D83" s="95">
        <v>100000</v>
      </c>
      <c r="E83" s="93">
        <v>100000</v>
      </c>
      <c r="F83" s="93" t="s">
        <v>68</v>
      </c>
      <c r="G83" s="96">
        <f>Data!$E83*VLOOKUP(Data!$F83,tblXrate[],2,FALSE)</f>
        <v>157617.8272067284</v>
      </c>
      <c r="H83" s="93" t="s">
        <v>19</v>
      </c>
      <c r="I83" s="93" t="s">
        <v>19</v>
      </c>
      <c r="J83" s="93" t="s">
        <v>70</v>
      </c>
      <c r="K83" s="93" t="str">
        <f>VLOOKUP(Data!$J83,tblCountries[[Actual]:[Mapping]],2,FALSE)</f>
        <v>UK</v>
      </c>
      <c r="L83" s="93" t="str">
        <f>VLOOKUP(Data!$J83,tblCountries[[Actual]:[Continente]],3,FALSE)</f>
        <v>Europa</v>
      </c>
      <c r="M83" s="93" t="s">
        <v>17</v>
      </c>
      <c r="N83" s="97">
        <v>6.1</v>
      </c>
      <c r="O83" s="98" t="s">
        <v>4021</v>
      </c>
      <c r="P83" s="99" t="s">
        <v>4031</v>
      </c>
      <c r="Q83" s="100" t="s">
        <v>4049</v>
      </c>
    </row>
    <row r="84" spans="2:17" ht="15" customHeight="1" x14ac:dyDescent="0.25">
      <c r="B84" s="93" t="s">
        <v>2079</v>
      </c>
      <c r="C84" s="94">
        <v>41054.972754629627</v>
      </c>
      <c r="D84" s="95" t="s">
        <v>130</v>
      </c>
      <c r="E84" s="93">
        <v>18000</v>
      </c>
      <c r="F84" s="93" t="s">
        <v>5</v>
      </c>
      <c r="G84" s="96">
        <f>Data!$E84*VLOOKUP(Data!$F84,tblXrate[],2,FALSE)</f>
        <v>18000</v>
      </c>
      <c r="H84" s="93" t="s">
        <v>131</v>
      </c>
      <c r="I84" s="93" t="s">
        <v>19</v>
      </c>
      <c r="J84" s="93" t="s">
        <v>132</v>
      </c>
      <c r="K84" s="93" t="str">
        <f>VLOOKUP(Data!$J84,tblCountries[[Actual]:[Mapping]],2,FALSE)</f>
        <v>Saudi Arabia</v>
      </c>
      <c r="L84" s="93" t="str">
        <f>VLOOKUP(Data!$J84,tblCountries[[Actual]:[Continente]],3,FALSE)</f>
        <v>Asia</v>
      </c>
      <c r="M84" s="93" t="s">
        <v>12</v>
      </c>
      <c r="N84" s="97">
        <v>6.1</v>
      </c>
      <c r="O84" s="98" t="s">
        <v>4021</v>
      </c>
      <c r="P84" s="99" t="s">
        <v>4028</v>
      </c>
      <c r="Q84" s="100" t="s">
        <v>4048</v>
      </c>
    </row>
    <row r="85" spans="2:17" ht="15" customHeight="1" x14ac:dyDescent="0.25">
      <c r="B85" s="93" t="s">
        <v>2080</v>
      </c>
      <c r="C85" s="94">
        <v>41054.980046296296</v>
      </c>
      <c r="D85" s="95">
        <v>50000</v>
      </c>
      <c r="E85" s="93">
        <v>50000</v>
      </c>
      <c r="F85" s="93" t="s">
        <v>5</v>
      </c>
      <c r="G85" s="96">
        <f>Data!$E85*VLOOKUP(Data!$F85,tblXrate[],2,FALSE)</f>
        <v>50000</v>
      </c>
      <c r="H85" s="93" t="s">
        <v>133</v>
      </c>
      <c r="I85" s="93" t="s">
        <v>51</v>
      </c>
      <c r="J85" s="93" t="s">
        <v>14</v>
      </c>
      <c r="K85" s="93" t="str">
        <f>VLOOKUP(Data!$J85,tblCountries[[Actual]:[Mapping]],2,FALSE)</f>
        <v>USA</v>
      </c>
      <c r="L85" s="93" t="str">
        <f>VLOOKUP(Data!$J85,tblCountries[[Actual]:[Continente]],3,FALSE)</f>
        <v>America</v>
      </c>
      <c r="M85" s="93" t="s">
        <v>17</v>
      </c>
      <c r="N85" s="97">
        <v>6.1</v>
      </c>
      <c r="O85" s="98" t="s">
        <v>4021</v>
      </c>
      <c r="P85" s="99" t="s">
        <v>4030</v>
      </c>
      <c r="Q85" s="100" t="s">
        <v>4049</v>
      </c>
    </row>
    <row r="86" spans="2:17" ht="15" customHeight="1" x14ac:dyDescent="0.25">
      <c r="B86" s="93" t="s">
        <v>2081</v>
      </c>
      <c r="C86" s="94">
        <v>41054.981423611112</v>
      </c>
      <c r="D86" s="95">
        <v>26000</v>
      </c>
      <c r="E86" s="93">
        <v>26000</v>
      </c>
      <c r="F86" s="93" t="s">
        <v>5</v>
      </c>
      <c r="G86" s="96">
        <f>Data!$E86*VLOOKUP(Data!$F86,tblXrate[],2,FALSE)</f>
        <v>26000</v>
      </c>
      <c r="H86" s="93" t="s">
        <v>134</v>
      </c>
      <c r="I86" s="93" t="s">
        <v>19</v>
      </c>
      <c r="J86" s="93" t="s">
        <v>135</v>
      </c>
      <c r="K86" s="93" t="str">
        <f>VLOOKUP(Data!$J86,tblCountries[[Actual]:[Mapping]],2,FALSE)</f>
        <v>Panama</v>
      </c>
      <c r="L86" s="93" t="str">
        <f>VLOOKUP(Data!$J86,tblCountries[[Actual]:[Continente]],3,FALSE)</f>
        <v>America</v>
      </c>
      <c r="M86" s="93" t="s">
        <v>12</v>
      </c>
      <c r="N86" s="97">
        <v>6.1</v>
      </c>
      <c r="O86" s="98" t="s">
        <v>4021</v>
      </c>
      <c r="P86" s="99" t="s">
        <v>4029</v>
      </c>
      <c r="Q86" s="100" t="s">
        <v>4048</v>
      </c>
    </row>
    <row r="87" spans="2:17" ht="15" customHeight="1" x14ac:dyDescent="0.25">
      <c r="B87" s="93" t="s">
        <v>2082</v>
      </c>
      <c r="C87" s="94">
        <v>41054.992673611108</v>
      </c>
      <c r="D87" s="95" t="s">
        <v>136</v>
      </c>
      <c r="E87" s="93">
        <v>30000</v>
      </c>
      <c r="F87" s="93" t="s">
        <v>68</v>
      </c>
      <c r="G87" s="96">
        <f>Data!$E87*VLOOKUP(Data!$F87,tblXrate[],2,FALSE)</f>
        <v>47285.348162018527</v>
      </c>
      <c r="H87" s="93" t="s">
        <v>137</v>
      </c>
      <c r="I87" s="93" t="s">
        <v>51</v>
      </c>
      <c r="J87" s="93" t="s">
        <v>70</v>
      </c>
      <c r="K87" s="93" t="str">
        <f>VLOOKUP(Data!$J87,tblCountries[[Actual]:[Mapping]],2,FALSE)</f>
        <v>UK</v>
      </c>
      <c r="L87" s="93" t="str">
        <f>VLOOKUP(Data!$J87,tblCountries[[Actual]:[Continente]],3,FALSE)</f>
        <v>Europa</v>
      </c>
      <c r="M87" s="93" t="s">
        <v>8</v>
      </c>
      <c r="N87" s="97">
        <v>6.1</v>
      </c>
      <c r="O87" s="98" t="s">
        <v>4021</v>
      </c>
      <c r="P87" s="99" t="s">
        <v>4029</v>
      </c>
      <c r="Q87" s="100" t="s">
        <v>4048</v>
      </c>
    </row>
    <row r="88" spans="2:17" ht="15" customHeight="1" x14ac:dyDescent="0.25">
      <c r="B88" s="93" t="s">
        <v>2083</v>
      </c>
      <c r="C88" s="94">
        <v>41055.000601851854</v>
      </c>
      <c r="D88" s="95">
        <v>150000</v>
      </c>
      <c r="E88" s="93">
        <v>150000</v>
      </c>
      <c r="F88" s="93" t="s">
        <v>5</v>
      </c>
      <c r="G88" s="96">
        <f>Data!$E88*VLOOKUP(Data!$F88,tblXrate[],2,FALSE)</f>
        <v>150000</v>
      </c>
      <c r="H88" s="93" t="s">
        <v>138</v>
      </c>
      <c r="I88" s="93" t="s">
        <v>3940</v>
      </c>
      <c r="J88" s="93" t="s">
        <v>14</v>
      </c>
      <c r="K88" s="93" t="str">
        <f>VLOOKUP(Data!$J88,tblCountries[[Actual]:[Mapping]],2,FALSE)</f>
        <v>USA</v>
      </c>
      <c r="L88" s="93" t="str">
        <f>VLOOKUP(Data!$J88,tblCountries[[Actual]:[Continente]],3,FALSE)</f>
        <v>America</v>
      </c>
      <c r="M88" s="93" t="s">
        <v>12</v>
      </c>
      <c r="N88" s="97">
        <v>6.1</v>
      </c>
      <c r="O88" s="98" t="s">
        <v>4021</v>
      </c>
      <c r="P88" s="99" t="s">
        <v>4031</v>
      </c>
      <c r="Q88" s="100" t="s">
        <v>4049</v>
      </c>
    </row>
    <row r="89" spans="2:17" ht="15" customHeight="1" x14ac:dyDescent="0.25">
      <c r="B89" s="93" t="s">
        <v>2084</v>
      </c>
      <c r="C89" s="94">
        <v>41055.003993055558</v>
      </c>
      <c r="D89" s="95">
        <v>120000</v>
      </c>
      <c r="E89" s="93">
        <v>120000</v>
      </c>
      <c r="F89" s="93" t="s">
        <v>5</v>
      </c>
      <c r="G89" s="96">
        <f>Data!$E89*VLOOKUP(Data!$F89,tblXrate[],2,FALSE)</f>
        <v>120000</v>
      </c>
      <c r="H89" s="93" t="s">
        <v>139</v>
      </c>
      <c r="I89" s="93" t="s">
        <v>51</v>
      </c>
      <c r="J89" s="93" t="s">
        <v>14</v>
      </c>
      <c r="K89" s="93" t="str">
        <f>VLOOKUP(Data!$J89,tblCountries[[Actual]:[Mapping]],2,FALSE)</f>
        <v>USA</v>
      </c>
      <c r="L89" s="93" t="str">
        <f>VLOOKUP(Data!$J89,tblCountries[[Actual]:[Continente]],3,FALSE)</f>
        <v>America</v>
      </c>
      <c r="M89" s="93" t="s">
        <v>8</v>
      </c>
      <c r="N89" s="97">
        <v>6.1</v>
      </c>
      <c r="O89" s="98" t="s">
        <v>4021</v>
      </c>
      <c r="P89" s="99" t="s">
        <v>4031</v>
      </c>
      <c r="Q89" s="100" t="s">
        <v>4049</v>
      </c>
    </row>
    <row r="90" spans="2:17" ht="15" customHeight="1" x14ac:dyDescent="0.25">
      <c r="B90" s="93" t="s">
        <v>2085</v>
      </c>
      <c r="C90" s="94">
        <v>41055.007141203707</v>
      </c>
      <c r="D90" s="95">
        <v>500000</v>
      </c>
      <c r="E90" s="93">
        <v>500000</v>
      </c>
      <c r="F90" s="93" t="s">
        <v>39</v>
      </c>
      <c r="G90" s="96">
        <f>Data!$E90*VLOOKUP(Data!$F90,tblXrate[],2,FALSE)</f>
        <v>8903.9583437212841</v>
      </c>
      <c r="H90" s="93" t="s">
        <v>75</v>
      </c>
      <c r="I90" s="93" t="s">
        <v>355</v>
      </c>
      <c r="J90" s="93" t="s">
        <v>7</v>
      </c>
      <c r="K90" s="93" t="str">
        <f>VLOOKUP(Data!$J90,tblCountries[[Actual]:[Mapping]],2,FALSE)</f>
        <v>India</v>
      </c>
      <c r="L90" s="93" t="str">
        <f>VLOOKUP(Data!$J90,tblCountries[[Actual]:[Continente]],3,FALSE)</f>
        <v>Asia</v>
      </c>
      <c r="M90" s="93" t="s">
        <v>12</v>
      </c>
      <c r="N90" s="97">
        <v>6.1</v>
      </c>
      <c r="O90" s="98" t="s">
        <v>4021</v>
      </c>
      <c r="P90" s="99" t="s">
        <v>4027</v>
      </c>
      <c r="Q90" s="100" t="s">
        <v>4048</v>
      </c>
    </row>
    <row r="91" spans="2:17" ht="15" customHeight="1" x14ac:dyDescent="0.25">
      <c r="B91" s="93" t="s">
        <v>2086</v>
      </c>
      <c r="C91" s="94">
        <v>41055.007881944446</v>
      </c>
      <c r="D91" s="95" t="s">
        <v>140</v>
      </c>
      <c r="E91" s="93">
        <v>31330</v>
      </c>
      <c r="F91" s="93" t="s">
        <v>5</v>
      </c>
      <c r="G91" s="96">
        <f>Data!$E91*VLOOKUP(Data!$F91,tblXrate[],2,FALSE)</f>
        <v>31330</v>
      </c>
      <c r="H91" s="93" t="s">
        <v>141</v>
      </c>
      <c r="I91" s="93" t="s">
        <v>19</v>
      </c>
      <c r="J91" s="93" t="s">
        <v>142</v>
      </c>
      <c r="K91" s="93" t="str">
        <f>VLOOKUP(Data!$J91,tblCountries[[Actual]:[Mapping]],2,FALSE)</f>
        <v>Brazil</v>
      </c>
      <c r="L91" s="93" t="str">
        <f>VLOOKUP(Data!$J91,tblCountries[[Actual]:[Continente]],3,FALSE)</f>
        <v>America</v>
      </c>
      <c r="M91" s="93" t="s">
        <v>12</v>
      </c>
      <c r="N91" s="97">
        <v>6.1</v>
      </c>
      <c r="O91" s="98" t="s">
        <v>4021</v>
      </c>
      <c r="P91" s="99" t="s">
        <v>4029</v>
      </c>
      <c r="Q91" s="100" t="s">
        <v>4048</v>
      </c>
    </row>
    <row r="92" spans="2:17" ht="15" customHeight="1" x14ac:dyDescent="0.25">
      <c r="B92" s="93" t="s">
        <v>2087</v>
      </c>
      <c r="C92" s="94">
        <v>41055.010613425926</v>
      </c>
      <c r="D92" s="95">
        <v>110000</v>
      </c>
      <c r="E92" s="93">
        <v>110000</v>
      </c>
      <c r="F92" s="93" t="s">
        <v>5</v>
      </c>
      <c r="G92" s="96">
        <f>Data!$E92*VLOOKUP(Data!$F92,tblXrate[],2,FALSE)</f>
        <v>110000</v>
      </c>
      <c r="H92" s="93" t="s">
        <v>143</v>
      </c>
      <c r="I92" s="93" t="s">
        <v>278</v>
      </c>
      <c r="J92" s="93" t="s">
        <v>14</v>
      </c>
      <c r="K92" s="93" t="str">
        <f>VLOOKUP(Data!$J92,tblCountries[[Actual]:[Mapping]],2,FALSE)</f>
        <v>USA</v>
      </c>
      <c r="L92" s="93" t="str">
        <f>VLOOKUP(Data!$J92,tblCountries[[Actual]:[Continente]],3,FALSE)</f>
        <v>America</v>
      </c>
      <c r="M92" s="93" t="s">
        <v>17</v>
      </c>
      <c r="N92" s="97">
        <v>6.1</v>
      </c>
      <c r="O92" s="98" t="s">
        <v>4021</v>
      </c>
      <c r="P92" s="99" t="s">
        <v>4031</v>
      </c>
      <c r="Q92" s="100" t="s">
        <v>4049</v>
      </c>
    </row>
    <row r="93" spans="2:17" ht="15" customHeight="1" x14ac:dyDescent="0.25">
      <c r="B93" s="93" t="s">
        <v>2088</v>
      </c>
      <c r="C93" s="94">
        <v>41055.015844907408</v>
      </c>
      <c r="D93" s="95" t="s">
        <v>144</v>
      </c>
      <c r="E93" s="93">
        <v>81000</v>
      </c>
      <c r="F93" s="93" t="s">
        <v>5</v>
      </c>
      <c r="G93" s="96">
        <f>Data!$E93*VLOOKUP(Data!$F93,tblXrate[],2,FALSE)</f>
        <v>81000</v>
      </c>
      <c r="H93" s="93" t="s">
        <v>145</v>
      </c>
      <c r="I93" s="93" t="s">
        <v>355</v>
      </c>
      <c r="J93" s="93" t="s">
        <v>70</v>
      </c>
      <c r="K93" s="93" t="str">
        <f>VLOOKUP(Data!$J93,tblCountries[[Actual]:[Mapping]],2,FALSE)</f>
        <v>UK</v>
      </c>
      <c r="L93" s="93" t="str">
        <f>VLOOKUP(Data!$J93,tblCountries[[Actual]:[Continente]],3,FALSE)</f>
        <v>Europa</v>
      </c>
      <c r="M93" s="93" t="s">
        <v>8</v>
      </c>
      <c r="N93" s="97">
        <v>6.1</v>
      </c>
      <c r="O93" s="98" t="s">
        <v>4021</v>
      </c>
      <c r="P93" s="99" t="s">
        <v>4030</v>
      </c>
      <c r="Q93" s="100" t="s">
        <v>4049</v>
      </c>
    </row>
    <row r="94" spans="2:17" ht="15" customHeight="1" x14ac:dyDescent="0.25">
      <c r="B94" s="93" t="s">
        <v>2089</v>
      </c>
      <c r="C94" s="94">
        <v>41055.027129629627</v>
      </c>
      <c r="D94" s="95">
        <v>40000</v>
      </c>
      <c r="E94" s="93">
        <v>40000</v>
      </c>
      <c r="F94" s="93" t="s">
        <v>5</v>
      </c>
      <c r="G94" s="96">
        <f>Data!$E94*VLOOKUP(Data!$F94,tblXrate[],2,FALSE)</f>
        <v>40000</v>
      </c>
      <c r="H94" s="93" t="s">
        <v>146</v>
      </c>
      <c r="I94" s="93" t="s">
        <v>19</v>
      </c>
      <c r="J94" s="93" t="s">
        <v>14</v>
      </c>
      <c r="K94" s="93" t="str">
        <f>VLOOKUP(Data!$J94,tblCountries[[Actual]:[Mapping]],2,FALSE)</f>
        <v>USA</v>
      </c>
      <c r="L94" s="93" t="str">
        <f>VLOOKUP(Data!$J94,tblCountries[[Actual]:[Continente]],3,FALSE)</f>
        <v>America</v>
      </c>
      <c r="M94" s="93" t="s">
        <v>8</v>
      </c>
      <c r="N94" s="97">
        <v>6.1</v>
      </c>
      <c r="O94" s="98" t="s">
        <v>4021</v>
      </c>
      <c r="P94" s="99" t="s">
        <v>4029</v>
      </c>
      <c r="Q94" s="100" t="s">
        <v>4048</v>
      </c>
    </row>
    <row r="95" spans="2:17" ht="15" customHeight="1" x14ac:dyDescent="0.25">
      <c r="B95" s="93" t="s">
        <v>2090</v>
      </c>
      <c r="C95" s="94">
        <v>41055.027407407404</v>
      </c>
      <c r="D95" s="95">
        <v>42000</v>
      </c>
      <c r="E95" s="93">
        <v>42000</v>
      </c>
      <c r="F95" s="93" t="s">
        <v>85</v>
      </c>
      <c r="G95" s="96">
        <f>Data!$E95*VLOOKUP(Data!$F95,tblXrate[],2,FALSE)</f>
        <v>41301.183967273726</v>
      </c>
      <c r="H95" s="93" t="s">
        <v>147</v>
      </c>
      <c r="I95" s="93" t="s">
        <v>19</v>
      </c>
      <c r="J95" s="93" t="s">
        <v>87</v>
      </c>
      <c r="K95" s="93" t="str">
        <f>VLOOKUP(Data!$J95,tblCountries[[Actual]:[Mapping]],2,FALSE)</f>
        <v>Canada</v>
      </c>
      <c r="L95" s="93" t="str">
        <f>VLOOKUP(Data!$J95,tblCountries[[Actual]:[Continente]],3,FALSE)</f>
        <v>America</v>
      </c>
      <c r="M95" s="93" t="s">
        <v>8</v>
      </c>
      <c r="N95" s="97">
        <v>6.1</v>
      </c>
      <c r="O95" s="98" t="s">
        <v>4021</v>
      </c>
      <c r="P95" s="99" t="s">
        <v>4029</v>
      </c>
      <c r="Q95" s="100" t="s">
        <v>4048</v>
      </c>
    </row>
    <row r="96" spans="2:17" ht="15" customHeight="1" x14ac:dyDescent="0.25">
      <c r="B96" s="93" t="s">
        <v>2091</v>
      </c>
      <c r="C96" s="94">
        <v>41055.027499999997</v>
      </c>
      <c r="D96" s="95">
        <v>125000</v>
      </c>
      <c r="E96" s="93">
        <v>125000</v>
      </c>
      <c r="F96" s="93" t="s">
        <v>5</v>
      </c>
      <c r="G96" s="96">
        <f>Data!$E96*VLOOKUP(Data!$F96,tblXrate[],2,FALSE)</f>
        <v>125000</v>
      </c>
      <c r="H96" s="93" t="s">
        <v>148</v>
      </c>
      <c r="I96" s="93" t="s">
        <v>3940</v>
      </c>
      <c r="J96" s="93" t="s">
        <v>14</v>
      </c>
      <c r="K96" s="93" t="str">
        <f>VLOOKUP(Data!$J96,tblCountries[[Actual]:[Mapping]],2,FALSE)</f>
        <v>USA</v>
      </c>
      <c r="L96" s="93" t="str">
        <f>VLOOKUP(Data!$J96,tblCountries[[Actual]:[Continente]],3,FALSE)</f>
        <v>America</v>
      </c>
      <c r="M96" s="93" t="s">
        <v>8</v>
      </c>
      <c r="N96" s="97">
        <v>6.1</v>
      </c>
      <c r="O96" s="98" t="s">
        <v>4021</v>
      </c>
      <c r="P96" s="99" t="s">
        <v>4031</v>
      </c>
      <c r="Q96" s="100" t="s">
        <v>4049</v>
      </c>
    </row>
    <row r="97" spans="2:17" ht="15" customHeight="1" x14ac:dyDescent="0.25">
      <c r="B97" s="93" t="s">
        <v>2092</v>
      </c>
      <c r="C97" s="94">
        <v>41055.02752314815</v>
      </c>
      <c r="D97" s="95">
        <v>36000</v>
      </c>
      <c r="E97" s="93">
        <v>36000</v>
      </c>
      <c r="F97" s="93" t="s">
        <v>5</v>
      </c>
      <c r="G97" s="96">
        <f>Data!$E97*VLOOKUP(Data!$F97,tblXrate[],2,FALSE)</f>
        <v>36000</v>
      </c>
      <c r="H97" s="93" t="s">
        <v>149</v>
      </c>
      <c r="I97" s="93" t="s">
        <v>51</v>
      </c>
      <c r="J97" s="93" t="s">
        <v>14</v>
      </c>
      <c r="K97" s="93" t="str">
        <f>VLOOKUP(Data!$J97,tblCountries[[Actual]:[Mapping]],2,FALSE)</f>
        <v>USA</v>
      </c>
      <c r="L97" s="93" t="str">
        <f>VLOOKUP(Data!$J97,tblCountries[[Actual]:[Continente]],3,FALSE)</f>
        <v>America</v>
      </c>
      <c r="M97" s="93" t="s">
        <v>17</v>
      </c>
      <c r="N97" s="97">
        <v>6.1</v>
      </c>
      <c r="O97" s="98" t="s">
        <v>4021</v>
      </c>
      <c r="P97" s="99" t="s">
        <v>4029</v>
      </c>
      <c r="Q97" s="100" t="s">
        <v>4048</v>
      </c>
    </row>
    <row r="98" spans="2:17" ht="15" customHeight="1" x14ac:dyDescent="0.25">
      <c r="B98" s="93" t="s">
        <v>2093</v>
      </c>
      <c r="C98" s="94">
        <v>41055.027708333335</v>
      </c>
      <c r="D98" s="95" t="s">
        <v>150</v>
      </c>
      <c r="E98" s="93">
        <v>144000</v>
      </c>
      <c r="F98" s="93" t="s">
        <v>39</v>
      </c>
      <c r="G98" s="96">
        <f>Data!$E98*VLOOKUP(Data!$F98,tblXrate[],2,FALSE)</f>
        <v>2564.3400029917298</v>
      </c>
      <c r="H98" s="93" t="s">
        <v>151</v>
      </c>
      <c r="I98" s="93" t="s">
        <v>355</v>
      </c>
      <c r="J98" s="93" t="s">
        <v>7</v>
      </c>
      <c r="K98" s="93" t="str">
        <f>VLOOKUP(Data!$J98,tblCountries[[Actual]:[Mapping]],2,FALSE)</f>
        <v>India</v>
      </c>
      <c r="L98" s="93" t="str">
        <f>VLOOKUP(Data!$J98,tblCountries[[Actual]:[Continente]],3,FALSE)</f>
        <v>Asia</v>
      </c>
      <c r="M98" s="93" t="s">
        <v>24</v>
      </c>
      <c r="N98" s="97">
        <v>6.1</v>
      </c>
      <c r="O98" s="98" t="s">
        <v>4021</v>
      </c>
      <c r="P98" s="99" t="s">
        <v>4027</v>
      </c>
      <c r="Q98" s="100" t="s">
        <v>4048</v>
      </c>
    </row>
    <row r="99" spans="2:17" ht="15" customHeight="1" x14ac:dyDescent="0.25">
      <c r="B99" s="93" t="s">
        <v>2094</v>
      </c>
      <c r="C99" s="94">
        <v>41055.027777777781</v>
      </c>
      <c r="D99" s="95">
        <v>75000</v>
      </c>
      <c r="E99" s="93">
        <v>75000</v>
      </c>
      <c r="F99" s="93" t="s">
        <v>5</v>
      </c>
      <c r="G99" s="96">
        <f>Data!$E99*VLOOKUP(Data!$F99,tblXrate[],2,FALSE)</f>
        <v>75000</v>
      </c>
      <c r="H99" s="93" t="s">
        <v>152</v>
      </c>
      <c r="I99" s="93" t="s">
        <v>19</v>
      </c>
      <c r="J99" s="93" t="s">
        <v>14</v>
      </c>
      <c r="K99" s="93" t="str">
        <f>VLOOKUP(Data!$J99,tblCountries[[Actual]:[Mapping]],2,FALSE)</f>
        <v>USA</v>
      </c>
      <c r="L99" s="93" t="str">
        <f>VLOOKUP(Data!$J99,tblCountries[[Actual]:[Continente]],3,FALSE)</f>
        <v>America</v>
      </c>
      <c r="M99" s="93" t="s">
        <v>24</v>
      </c>
      <c r="N99" s="97">
        <v>6.1</v>
      </c>
      <c r="O99" s="98" t="s">
        <v>4021</v>
      </c>
      <c r="P99" s="99" t="s">
        <v>4030</v>
      </c>
      <c r="Q99" s="100" t="s">
        <v>4049</v>
      </c>
    </row>
    <row r="100" spans="2:17" ht="15" customHeight="1" x14ac:dyDescent="0.25">
      <c r="B100" s="93" t="s">
        <v>2095</v>
      </c>
      <c r="C100" s="94">
        <v>41055.028009259258</v>
      </c>
      <c r="D100" s="95">
        <v>95000</v>
      </c>
      <c r="E100" s="93">
        <v>95000</v>
      </c>
      <c r="F100" s="93" t="s">
        <v>5</v>
      </c>
      <c r="G100" s="96">
        <f>Data!$E100*VLOOKUP(Data!$F100,tblXrate[],2,FALSE)</f>
        <v>95000</v>
      </c>
      <c r="H100" s="93" t="s">
        <v>28</v>
      </c>
      <c r="I100" s="93" t="s">
        <v>3940</v>
      </c>
      <c r="J100" s="93" t="s">
        <v>14</v>
      </c>
      <c r="K100" s="93" t="str">
        <f>VLOOKUP(Data!$J100,tblCountries[[Actual]:[Mapping]],2,FALSE)</f>
        <v>USA</v>
      </c>
      <c r="L100" s="93" t="str">
        <f>VLOOKUP(Data!$J100,tblCountries[[Actual]:[Continente]],3,FALSE)</f>
        <v>America</v>
      </c>
      <c r="M100" s="93" t="s">
        <v>8</v>
      </c>
      <c r="N100" s="97">
        <v>6.1</v>
      </c>
      <c r="O100" s="98" t="s">
        <v>4021</v>
      </c>
      <c r="P100" s="99" t="s">
        <v>4030</v>
      </c>
      <c r="Q100" s="100" t="s">
        <v>4049</v>
      </c>
    </row>
    <row r="101" spans="2:17" ht="15" customHeight="1" x14ac:dyDescent="0.25">
      <c r="B101" s="93" t="s">
        <v>2096</v>
      </c>
      <c r="C101" s="94">
        <v>41055.028090277781</v>
      </c>
      <c r="D101" s="95">
        <v>24000</v>
      </c>
      <c r="E101" s="93">
        <v>24000</v>
      </c>
      <c r="F101" s="93" t="s">
        <v>5</v>
      </c>
      <c r="G101" s="96">
        <f>Data!$E101*VLOOKUP(Data!$F101,tblXrate[],2,FALSE)</f>
        <v>24000</v>
      </c>
      <c r="H101" s="93" t="s">
        <v>153</v>
      </c>
      <c r="I101" s="93" t="s">
        <v>51</v>
      </c>
      <c r="J101" s="93" t="s">
        <v>14</v>
      </c>
      <c r="K101" s="93" t="str">
        <f>VLOOKUP(Data!$J101,tblCountries[[Actual]:[Mapping]],2,FALSE)</f>
        <v>USA</v>
      </c>
      <c r="L101" s="93" t="str">
        <f>VLOOKUP(Data!$J101,tblCountries[[Actual]:[Continente]],3,FALSE)</f>
        <v>America</v>
      </c>
      <c r="M101" s="93" t="s">
        <v>17</v>
      </c>
      <c r="N101" s="97">
        <v>6.1</v>
      </c>
      <c r="O101" s="98" t="s">
        <v>4021</v>
      </c>
      <c r="P101" s="99" t="s">
        <v>4029</v>
      </c>
      <c r="Q101" s="100" t="s">
        <v>4048</v>
      </c>
    </row>
    <row r="102" spans="2:17" ht="15" customHeight="1" x14ac:dyDescent="0.25">
      <c r="B102" s="93" t="s">
        <v>2097</v>
      </c>
      <c r="C102" s="94">
        <v>41055.028136574074</v>
      </c>
      <c r="D102" s="95" t="s">
        <v>154</v>
      </c>
      <c r="E102" s="93">
        <v>91000</v>
      </c>
      <c r="F102" s="93" t="s">
        <v>5</v>
      </c>
      <c r="G102" s="96">
        <f>Data!$E102*VLOOKUP(Data!$F102,tblXrate[],2,FALSE)</f>
        <v>91000</v>
      </c>
      <c r="H102" s="93" t="s">
        <v>155</v>
      </c>
      <c r="I102" s="93" t="s">
        <v>51</v>
      </c>
      <c r="J102" s="93" t="s">
        <v>14</v>
      </c>
      <c r="K102" s="93" t="str">
        <f>VLOOKUP(Data!$J102,tblCountries[[Actual]:[Mapping]],2,FALSE)</f>
        <v>USA</v>
      </c>
      <c r="L102" s="93" t="str">
        <f>VLOOKUP(Data!$J102,tblCountries[[Actual]:[Continente]],3,FALSE)</f>
        <v>America</v>
      </c>
      <c r="M102" s="93" t="s">
        <v>24</v>
      </c>
      <c r="N102" s="97">
        <v>6.1</v>
      </c>
      <c r="O102" s="98" t="s">
        <v>4021</v>
      </c>
      <c r="P102" s="99" t="s">
        <v>4030</v>
      </c>
      <c r="Q102" s="100" t="s">
        <v>4049</v>
      </c>
    </row>
    <row r="103" spans="2:17" ht="15" customHeight="1" x14ac:dyDescent="0.25">
      <c r="B103" s="93" t="s">
        <v>2098</v>
      </c>
      <c r="C103" s="94">
        <v>41055.028229166666</v>
      </c>
      <c r="D103" s="95">
        <v>40000</v>
      </c>
      <c r="E103" s="93">
        <v>40000</v>
      </c>
      <c r="F103" s="93" t="s">
        <v>5</v>
      </c>
      <c r="G103" s="96">
        <f>Data!$E103*VLOOKUP(Data!$F103,tblXrate[],2,FALSE)</f>
        <v>40000</v>
      </c>
      <c r="H103" s="93" t="s">
        <v>156</v>
      </c>
      <c r="I103" s="93" t="s">
        <v>19</v>
      </c>
      <c r="J103" s="93" t="s">
        <v>14</v>
      </c>
      <c r="K103" s="93" t="str">
        <f>VLOOKUP(Data!$J103,tblCountries[[Actual]:[Mapping]],2,FALSE)</f>
        <v>USA</v>
      </c>
      <c r="L103" s="93" t="str">
        <f>VLOOKUP(Data!$J103,tblCountries[[Actual]:[Continente]],3,FALSE)</f>
        <v>America</v>
      </c>
      <c r="M103" s="93" t="s">
        <v>8</v>
      </c>
      <c r="N103" s="97">
        <v>6.1</v>
      </c>
      <c r="O103" s="98" t="s">
        <v>4021</v>
      </c>
      <c r="P103" s="99" t="s">
        <v>4029</v>
      </c>
      <c r="Q103" s="100" t="s">
        <v>4048</v>
      </c>
    </row>
    <row r="104" spans="2:17" ht="15" customHeight="1" x14ac:dyDescent="0.25">
      <c r="B104" s="93" t="s">
        <v>2099</v>
      </c>
      <c r="C104" s="94">
        <v>41055.028240740743</v>
      </c>
      <c r="D104" s="95">
        <v>57000</v>
      </c>
      <c r="E104" s="93">
        <v>57000</v>
      </c>
      <c r="F104" s="93" t="s">
        <v>5</v>
      </c>
      <c r="G104" s="96">
        <f>Data!$E104*VLOOKUP(Data!$F104,tblXrate[],2,FALSE)</f>
        <v>57000</v>
      </c>
      <c r="H104" s="93" t="s">
        <v>157</v>
      </c>
      <c r="I104" s="93" t="s">
        <v>51</v>
      </c>
      <c r="J104" s="93" t="s">
        <v>14</v>
      </c>
      <c r="K104" s="93" t="str">
        <f>VLOOKUP(Data!$J104,tblCountries[[Actual]:[Mapping]],2,FALSE)</f>
        <v>USA</v>
      </c>
      <c r="L104" s="93" t="str">
        <f>VLOOKUP(Data!$J104,tblCountries[[Actual]:[Continente]],3,FALSE)</f>
        <v>America</v>
      </c>
      <c r="M104" s="93" t="s">
        <v>8</v>
      </c>
      <c r="N104" s="97">
        <v>6.1</v>
      </c>
      <c r="O104" s="98" t="s">
        <v>4021</v>
      </c>
      <c r="P104" s="99" t="s">
        <v>4030</v>
      </c>
      <c r="Q104" s="100" t="s">
        <v>4049</v>
      </c>
    </row>
    <row r="105" spans="2:17" ht="15" customHeight="1" x14ac:dyDescent="0.25">
      <c r="B105" s="93" t="s">
        <v>2100</v>
      </c>
      <c r="C105" s="94">
        <v>41055.028252314813</v>
      </c>
      <c r="D105" s="95">
        <v>74000</v>
      </c>
      <c r="E105" s="93">
        <v>74000</v>
      </c>
      <c r="F105" s="93" t="s">
        <v>5</v>
      </c>
      <c r="G105" s="96">
        <f>Data!$E105*VLOOKUP(Data!$F105,tblXrate[],2,FALSE)</f>
        <v>74000</v>
      </c>
      <c r="H105" s="93" t="s">
        <v>75</v>
      </c>
      <c r="I105" s="93" t="s">
        <v>355</v>
      </c>
      <c r="J105" s="93" t="s">
        <v>14</v>
      </c>
      <c r="K105" s="93" t="str">
        <f>VLOOKUP(Data!$J105,tblCountries[[Actual]:[Mapping]],2,FALSE)</f>
        <v>USA</v>
      </c>
      <c r="L105" s="93" t="str">
        <f>VLOOKUP(Data!$J105,tblCountries[[Actual]:[Continente]],3,FALSE)</f>
        <v>America</v>
      </c>
      <c r="M105" s="93" t="s">
        <v>8</v>
      </c>
      <c r="N105" s="97">
        <v>6.1</v>
      </c>
      <c r="O105" s="98" t="s">
        <v>4021</v>
      </c>
      <c r="P105" s="99" t="s">
        <v>4030</v>
      </c>
      <c r="Q105" s="100" t="s">
        <v>4049</v>
      </c>
    </row>
    <row r="106" spans="2:17" ht="15" customHeight="1" x14ac:dyDescent="0.25">
      <c r="B106" s="93" t="s">
        <v>2101</v>
      </c>
      <c r="C106" s="94">
        <v>41055.028263888889</v>
      </c>
      <c r="D106" s="95" t="s">
        <v>158</v>
      </c>
      <c r="E106" s="93">
        <v>80000</v>
      </c>
      <c r="F106" s="93" t="s">
        <v>5</v>
      </c>
      <c r="G106" s="96">
        <f>Data!$E106*VLOOKUP(Data!$F106,tblXrate[],2,FALSE)</f>
        <v>80000</v>
      </c>
      <c r="H106" s="93" t="s">
        <v>159</v>
      </c>
      <c r="I106" s="93" t="s">
        <v>19</v>
      </c>
      <c r="J106" s="93" t="s">
        <v>14</v>
      </c>
      <c r="K106" s="93" t="str">
        <f>VLOOKUP(Data!$J106,tblCountries[[Actual]:[Mapping]],2,FALSE)</f>
        <v>USA</v>
      </c>
      <c r="L106" s="93" t="str">
        <f>VLOOKUP(Data!$J106,tblCountries[[Actual]:[Continente]],3,FALSE)</f>
        <v>America</v>
      </c>
      <c r="M106" s="93" t="s">
        <v>8</v>
      </c>
      <c r="N106" s="97">
        <v>6.1</v>
      </c>
      <c r="O106" s="98" t="s">
        <v>4021</v>
      </c>
      <c r="P106" s="99" t="s">
        <v>4030</v>
      </c>
      <c r="Q106" s="100" t="s">
        <v>4049</v>
      </c>
    </row>
    <row r="107" spans="2:17" ht="15" customHeight="1" x14ac:dyDescent="0.25">
      <c r="B107" s="93" t="s">
        <v>2102</v>
      </c>
      <c r="C107" s="94">
        <v>41055.028310185182</v>
      </c>
      <c r="D107" s="95">
        <v>90000</v>
      </c>
      <c r="E107" s="93">
        <v>90000</v>
      </c>
      <c r="F107" s="93" t="s">
        <v>5</v>
      </c>
      <c r="G107" s="96">
        <f>Data!$E107*VLOOKUP(Data!$F107,tblXrate[],2,FALSE)</f>
        <v>90000</v>
      </c>
      <c r="H107" s="93" t="s">
        <v>160</v>
      </c>
      <c r="I107" s="93" t="s">
        <v>66</v>
      </c>
      <c r="J107" s="93" t="s">
        <v>14</v>
      </c>
      <c r="K107" s="93" t="str">
        <f>VLOOKUP(Data!$J107,tblCountries[[Actual]:[Mapping]],2,FALSE)</f>
        <v>USA</v>
      </c>
      <c r="L107" s="93" t="str">
        <f>VLOOKUP(Data!$J107,tblCountries[[Actual]:[Continente]],3,FALSE)</f>
        <v>America</v>
      </c>
      <c r="M107" s="93" t="s">
        <v>8</v>
      </c>
      <c r="N107" s="97">
        <v>6.1</v>
      </c>
      <c r="O107" s="98" t="s">
        <v>4021</v>
      </c>
      <c r="P107" s="99" t="s">
        <v>4030</v>
      </c>
      <c r="Q107" s="100" t="s">
        <v>4049</v>
      </c>
    </row>
    <row r="108" spans="2:17" ht="15" customHeight="1" x14ac:dyDescent="0.25">
      <c r="B108" s="93" t="s">
        <v>2103</v>
      </c>
      <c r="C108" s="94">
        <v>41055.028333333335</v>
      </c>
      <c r="D108" s="95">
        <v>21000</v>
      </c>
      <c r="E108" s="93">
        <v>21000</v>
      </c>
      <c r="F108" s="93" t="s">
        <v>5</v>
      </c>
      <c r="G108" s="96">
        <f>Data!$E108*VLOOKUP(Data!$F108,tblXrate[],2,FALSE)</f>
        <v>21000</v>
      </c>
      <c r="H108" s="93" t="s">
        <v>161</v>
      </c>
      <c r="I108" s="93" t="s">
        <v>19</v>
      </c>
      <c r="J108" s="93" t="s">
        <v>162</v>
      </c>
      <c r="K108" s="93" t="str">
        <f>VLOOKUP(Data!$J108,tblCountries[[Actual]:[Mapping]],2,FALSE)</f>
        <v>Arabian Gulf</v>
      </c>
      <c r="L108" s="93" t="str">
        <f>VLOOKUP(Data!$J108,tblCountries[[Actual]:[Continente]],3,FALSE)</f>
        <v>Asia</v>
      </c>
      <c r="M108" s="93" t="s">
        <v>24</v>
      </c>
      <c r="N108" s="97">
        <v>6.1</v>
      </c>
      <c r="O108" s="98" t="s">
        <v>4021</v>
      </c>
      <c r="P108" s="99" t="s">
        <v>4028</v>
      </c>
      <c r="Q108" s="100" t="s">
        <v>4048</v>
      </c>
    </row>
    <row r="109" spans="2:17" ht="15" customHeight="1" x14ac:dyDescent="0.25">
      <c r="B109" s="93" t="s">
        <v>2104</v>
      </c>
      <c r="C109" s="94">
        <v>41055.028356481482</v>
      </c>
      <c r="D109" s="95">
        <v>52000</v>
      </c>
      <c r="E109" s="93">
        <v>52000</v>
      </c>
      <c r="F109" s="93" t="s">
        <v>5</v>
      </c>
      <c r="G109" s="96">
        <f>Data!$E109*VLOOKUP(Data!$F109,tblXrate[],2,FALSE)</f>
        <v>52000</v>
      </c>
      <c r="H109" s="93" t="s">
        <v>163</v>
      </c>
      <c r="I109" s="93" t="s">
        <v>51</v>
      </c>
      <c r="J109" s="93" t="s">
        <v>14</v>
      </c>
      <c r="K109" s="93" t="str">
        <f>VLOOKUP(Data!$J109,tblCountries[[Actual]:[Mapping]],2,FALSE)</f>
        <v>USA</v>
      </c>
      <c r="L109" s="93" t="str">
        <f>VLOOKUP(Data!$J109,tblCountries[[Actual]:[Continente]],3,FALSE)</f>
        <v>America</v>
      </c>
      <c r="M109" s="93" t="s">
        <v>8</v>
      </c>
      <c r="N109" s="97">
        <v>6.1</v>
      </c>
      <c r="O109" s="98" t="s">
        <v>4021</v>
      </c>
      <c r="P109" s="99" t="s">
        <v>4030</v>
      </c>
      <c r="Q109" s="100" t="s">
        <v>4049</v>
      </c>
    </row>
    <row r="110" spans="2:17" ht="15" customHeight="1" x14ac:dyDescent="0.25">
      <c r="B110" s="93" t="s">
        <v>2105</v>
      </c>
      <c r="C110" s="94">
        <v>41055.028379629628</v>
      </c>
      <c r="D110" s="95">
        <v>19200</v>
      </c>
      <c r="E110" s="93">
        <v>19200</v>
      </c>
      <c r="F110" s="93" t="s">
        <v>5</v>
      </c>
      <c r="G110" s="96">
        <f>Data!$E110*VLOOKUP(Data!$F110,tblXrate[],2,FALSE)</f>
        <v>19200</v>
      </c>
      <c r="H110" s="93" t="s">
        <v>164</v>
      </c>
      <c r="I110" s="93" t="s">
        <v>19</v>
      </c>
      <c r="J110" s="93" t="s">
        <v>165</v>
      </c>
      <c r="K110" s="93" t="str">
        <f>VLOOKUP(Data!$J110,tblCountries[[Actual]:[Mapping]],2,FALSE)</f>
        <v>Mexico</v>
      </c>
      <c r="L110" s="93" t="str">
        <f>VLOOKUP(Data!$J110,tblCountries[[Actual]:[Continente]],3,FALSE)</f>
        <v>America</v>
      </c>
      <c r="M110" s="93" t="s">
        <v>8</v>
      </c>
      <c r="N110" s="97">
        <v>6.1</v>
      </c>
      <c r="O110" s="98" t="s">
        <v>4021</v>
      </c>
      <c r="P110" s="99" t="s">
        <v>4028</v>
      </c>
      <c r="Q110" s="100" t="s">
        <v>4048</v>
      </c>
    </row>
    <row r="111" spans="2:17" ht="15" customHeight="1" x14ac:dyDescent="0.25">
      <c r="B111" s="93" t="s">
        <v>2106</v>
      </c>
      <c r="C111" s="94">
        <v>41055.028437499997</v>
      </c>
      <c r="D111" s="95">
        <v>36000</v>
      </c>
      <c r="E111" s="93">
        <v>36000</v>
      </c>
      <c r="F111" s="93" t="s">
        <v>5</v>
      </c>
      <c r="G111" s="96">
        <f>Data!$E111*VLOOKUP(Data!$F111,tblXrate[],2,FALSE)</f>
        <v>36000</v>
      </c>
      <c r="H111" s="93" t="s">
        <v>19</v>
      </c>
      <c r="I111" s="93" t="s">
        <v>19</v>
      </c>
      <c r="J111" s="93" t="s">
        <v>14</v>
      </c>
      <c r="K111" s="93" t="str">
        <f>VLOOKUP(Data!$J111,tblCountries[[Actual]:[Mapping]],2,FALSE)</f>
        <v>USA</v>
      </c>
      <c r="L111" s="93" t="str">
        <f>VLOOKUP(Data!$J111,tblCountries[[Actual]:[Continente]],3,FALSE)</f>
        <v>America</v>
      </c>
      <c r="M111" s="93" t="s">
        <v>8</v>
      </c>
      <c r="N111" s="97">
        <v>6.1</v>
      </c>
      <c r="O111" s="98" t="s">
        <v>4021</v>
      </c>
      <c r="P111" s="99" t="s">
        <v>4029</v>
      </c>
      <c r="Q111" s="100" t="s">
        <v>4048</v>
      </c>
    </row>
    <row r="112" spans="2:17" ht="15" customHeight="1" x14ac:dyDescent="0.25">
      <c r="B112" s="93" t="s">
        <v>2107</v>
      </c>
      <c r="C112" s="94">
        <v>41055.028495370374</v>
      </c>
      <c r="D112" s="95">
        <v>57400</v>
      </c>
      <c r="E112" s="93">
        <v>57400</v>
      </c>
      <c r="F112" s="93" t="s">
        <v>5</v>
      </c>
      <c r="G112" s="96">
        <f>Data!$E112*VLOOKUP(Data!$F112,tblXrate[],2,FALSE)</f>
        <v>57400</v>
      </c>
      <c r="H112" s="93" t="s">
        <v>166</v>
      </c>
      <c r="I112" s="93" t="s">
        <v>19</v>
      </c>
      <c r="J112" s="93" t="s">
        <v>14</v>
      </c>
      <c r="K112" s="93" t="str">
        <f>VLOOKUP(Data!$J112,tblCountries[[Actual]:[Mapping]],2,FALSE)</f>
        <v>USA</v>
      </c>
      <c r="L112" s="93" t="str">
        <f>VLOOKUP(Data!$J112,tblCountries[[Actual]:[Continente]],3,FALSE)</f>
        <v>America</v>
      </c>
      <c r="M112" s="93" t="s">
        <v>8</v>
      </c>
      <c r="N112" s="97">
        <v>6.1</v>
      </c>
      <c r="O112" s="98" t="s">
        <v>4021</v>
      </c>
      <c r="P112" s="99" t="s">
        <v>4030</v>
      </c>
      <c r="Q112" s="100" t="s">
        <v>4049</v>
      </c>
    </row>
    <row r="113" spans="2:17" ht="15" customHeight="1" x14ac:dyDescent="0.25">
      <c r="B113" s="93" t="s">
        <v>2108</v>
      </c>
      <c r="C113" s="94">
        <v>41055.028506944444</v>
      </c>
      <c r="D113" s="95">
        <v>66000</v>
      </c>
      <c r="E113" s="93">
        <v>66000</v>
      </c>
      <c r="F113" s="93" t="s">
        <v>5</v>
      </c>
      <c r="G113" s="96">
        <f>Data!$E113*VLOOKUP(Data!$F113,tblXrate[],2,FALSE)</f>
        <v>66000</v>
      </c>
      <c r="H113" s="93" t="s">
        <v>19</v>
      </c>
      <c r="I113" s="93" t="s">
        <v>19</v>
      </c>
      <c r="J113" s="93" t="s">
        <v>14</v>
      </c>
      <c r="K113" s="93" t="str">
        <f>VLOOKUP(Data!$J113,tblCountries[[Actual]:[Mapping]],2,FALSE)</f>
        <v>USA</v>
      </c>
      <c r="L113" s="93" t="str">
        <f>VLOOKUP(Data!$J113,tblCountries[[Actual]:[Continente]],3,FALSE)</f>
        <v>America</v>
      </c>
      <c r="M113" s="93" t="s">
        <v>17</v>
      </c>
      <c r="N113" s="97">
        <v>6.1</v>
      </c>
      <c r="O113" s="98" t="s">
        <v>4021</v>
      </c>
      <c r="P113" s="99" t="s">
        <v>4030</v>
      </c>
      <c r="Q113" s="100" t="s">
        <v>4049</v>
      </c>
    </row>
    <row r="114" spans="2:17" ht="15" customHeight="1" x14ac:dyDescent="0.25">
      <c r="B114" s="93" t="s">
        <v>2109</v>
      </c>
      <c r="C114" s="94">
        <v>41055.028541666667</v>
      </c>
      <c r="D114" s="95">
        <v>35000</v>
      </c>
      <c r="E114" s="93">
        <v>35000</v>
      </c>
      <c r="F114" s="93" t="s">
        <v>21</v>
      </c>
      <c r="G114" s="96">
        <f>Data!$E114*VLOOKUP(Data!$F114,tblXrate[],2,FALSE)</f>
        <v>44463.980364706273</v>
      </c>
      <c r="H114" s="93" t="s">
        <v>167</v>
      </c>
      <c r="I114" s="93" t="s">
        <v>51</v>
      </c>
      <c r="J114" s="93" t="s">
        <v>168</v>
      </c>
      <c r="K114" s="93" t="str">
        <f>VLOOKUP(Data!$J114,tblCountries[[Actual]:[Mapping]],2,FALSE)</f>
        <v>Greece</v>
      </c>
      <c r="L114" s="93" t="str">
        <f>VLOOKUP(Data!$J114,tblCountries[[Actual]:[Continente]],3,FALSE)</f>
        <v>Europa</v>
      </c>
      <c r="M114" s="93" t="s">
        <v>8</v>
      </c>
      <c r="N114" s="97">
        <v>6.1</v>
      </c>
      <c r="O114" s="98" t="s">
        <v>4021</v>
      </c>
      <c r="P114" s="99" t="s">
        <v>4029</v>
      </c>
      <c r="Q114" s="100" t="s">
        <v>4048</v>
      </c>
    </row>
    <row r="115" spans="2:17" ht="15" customHeight="1" x14ac:dyDescent="0.25">
      <c r="B115" s="93" t="s">
        <v>2110</v>
      </c>
      <c r="C115" s="94">
        <v>41055.028657407405</v>
      </c>
      <c r="D115" s="95" t="s">
        <v>171</v>
      </c>
      <c r="E115" s="93">
        <v>85000</v>
      </c>
      <c r="F115" s="93" t="s">
        <v>5</v>
      </c>
      <c r="G115" s="96">
        <f>Data!$E115*VLOOKUP(Data!$F115,tblXrate[],2,FALSE)</f>
        <v>85000</v>
      </c>
      <c r="H115" s="93" t="s">
        <v>172</v>
      </c>
      <c r="I115" s="93" t="s">
        <v>19</v>
      </c>
      <c r="J115" s="93" t="s">
        <v>14</v>
      </c>
      <c r="K115" s="93" t="str">
        <f>VLOOKUP(Data!$J115,tblCountries[[Actual]:[Mapping]],2,FALSE)</f>
        <v>USA</v>
      </c>
      <c r="L115" s="93" t="str">
        <f>VLOOKUP(Data!$J115,tblCountries[[Actual]:[Continente]],3,FALSE)</f>
        <v>America</v>
      </c>
      <c r="M115" s="93" t="s">
        <v>8</v>
      </c>
      <c r="N115" s="97">
        <v>6.1</v>
      </c>
      <c r="O115" s="98" t="s">
        <v>4021</v>
      </c>
      <c r="P115" s="99" t="s">
        <v>4030</v>
      </c>
      <c r="Q115" s="100" t="s">
        <v>4049</v>
      </c>
    </row>
    <row r="116" spans="2:17" ht="15" customHeight="1" x14ac:dyDescent="0.25">
      <c r="B116" s="93" t="s">
        <v>2111</v>
      </c>
      <c r="C116" s="94">
        <v>41055.028726851851</v>
      </c>
      <c r="D116" s="95">
        <v>50000</v>
      </c>
      <c r="E116" s="93">
        <v>50000</v>
      </c>
      <c r="F116" s="93" t="s">
        <v>5</v>
      </c>
      <c r="G116" s="96">
        <f>Data!$E116*VLOOKUP(Data!$F116,tblXrate[],2,FALSE)</f>
        <v>50000</v>
      </c>
      <c r="H116" s="93" t="s">
        <v>173</v>
      </c>
      <c r="I116" s="93" t="s">
        <v>66</v>
      </c>
      <c r="J116" s="93" t="s">
        <v>14</v>
      </c>
      <c r="K116" s="93" t="str">
        <f>VLOOKUP(Data!$J116,tblCountries[[Actual]:[Mapping]],2,FALSE)</f>
        <v>USA</v>
      </c>
      <c r="L116" s="93" t="str">
        <f>VLOOKUP(Data!$J116,tblCountries[[Actual]:[Continente]],3,FALSE)</f>
        <v>America</v>
      </c>
      <c r="M116" s="93" t="s">
        <v>8</v>
      </c>
      <c r="N116" s="97">
        <v>6.1</v>
      </c>
      <c r="O116" s="98" t="s">
        <v>4021</v>
      </c>
      <c r="P116" s="99" t="s">
        <v>4030</v>
      </c>
      <c r="Q116" s="100" t="s">
        <v>4049</v>
      </c>
    </row>
    <row r="117" spans="2:17" ht="15" customHeight="1" x14ac:dyDescent="0.25">
      <c r="B117" s="93" t="s">
        <v>2112</v>
      </c>
      <c r="C117" s="94">
        <v>41055.028784722221</v>
      </c>
      <c r="D117" s="95" t="s">
        <v>174</v>
      </c>
      <c r="E117" s="93">
        <v>58000</v>
      </c>
      <c r="F117" s="93" t="s">
        <v>5</v>
      </c>
      <c r="G117" s="96">
        <f>Data!$E117*VLOOKUP(Data!$F117,tblXrate[],2,FALSE)</f>
        <v>58000</v>
      </c>
      <c r="H117" s="93" t="s">
        <v>175</v>
      </c>
      <c r="I117" s="93" t="s">
        <v>51</v>
      </c>
      <c r="J117" s="93" t="s">
        <v>14</v>
      </c>
      <c r="K117" s="93" t="str">
        <f>VLOOKUP(Data!$J117,tblCountries[[Actual]:[Mapping]],2,FALSE)</f>
        <v>USA</v>
      </c>
      <c r="L117" s="93" t="str">
        <f>VLOOKUP(Data!$J117,tblCountries[[Actual]:[Continente]],3,FALSE)</f>
        <v>America</v>
      </c>
      <c r="M117" s="93" t="s">
        <v>8</v>
      </c>
      <c r="N117" s="97">
        <v>6.1</v>
      </c>
      <c r="O117" s="98" t="s">
        <v>4021</v>
      </c>
      <c r="P117" s="99" t="s">
        <v>4030</v>
      </c>
      <c r="Q117" s="100" t="s">
        <v>4049</v>
      </c>
    </row>
    <row r="118" spans="2:17" ht="15" customHeight="1" x14ac:dyDescent="0.25">
      <c r="B118" s="93" t="s">
        <v>2113</v>
      </c>
      <c r="C118" s="94">
        <v>41055.028796296298</v>
      </c>
      <c r="D118" s="95">
        <v>37900</v>
      </c>
      <c r="E118" s="93">
        <v>37900</v>
      </c>
      <c r="F118" s="93" t="s">
        <v>5</v>
      </c>
      <c r="G118" s="96">
        <f>Data!$E118*VLOOKUP(Data!$F118,tblXrate[],2,FALSE)</f>
        <v>37900</v>
      </c>
      <c r="H118" s="93" t="s">
        <v>176</v>
      </c>
      <c r="I118" s="93" t="s">
        <v>309</v>
      </c>
      <c r="J118" s="93" t="s">
        <v>14</v>
      </c>
      <c r="K118" s="93" t="str">
        <f>VLOOKUP(Data!$J118,tblCountries[[Actual]:[Mapping]],2,FALSE)</f>
        <v>USA</v>
      </c>
      <c r="L118" s="93" t="str">
        <f>VLOOKUP(Data!$J118,tblCountries[[Actual]:[Continente]],3,FALSE)</f>
        <v>America</v>
      </c>
      <c r="M118" s="93" t="s">
        <v>12</v>
      </c>
      <c r="N118" s="97">
        <v>6.1</v>
      </c>
      <c r="O118" s="98" t="s">
        <v>4021</v>
      </c>
      <c r="P118" s="99" t="s">
        <v>4029</v>
      </c>
      <c r="Q118" s="100" t="s">
        <v>4048</v>
      </c>
    </row>
    <row r="119" spans="2:17" ht="15" customHeight="1" x14ac:dyDescent="0.25">
      <c r="B119" s="93" t="s">
        <v>2114</v>
      </c>
      <c r="C119" s="94">
        <v>41055.028819444444</v>
      </c>
      <c r="D119" s="95">
        <v>4000</v>
      </c>
      <c r="E119" s="93">
        <v>48000</v>
      </c>
      <c r="F119" s="93" t="s">
        <v>5</v>
      </c>
      <c r="G119" s="96">
        <f>Data!$E119*VLOOKUP(Data!$F119,tblXrate[],2,FALSE)</f>
        <v>48000</v>
      </c>
      <c r="H119" s="93" t="s">
        <v>177</v>
      </c>
      <c r="I119" s="93" t="s">
        <v>51</v>
      </c>
      <c r="J119" s="93" t="s">
        <v>178</v>
      </c>
      <c r="K119" s="93" t="str">
        <f>VLOOKUP(Data!$J119,tblCountries[[Actual]:[Mapping]],2,FALSE)</f>
        <v>UAE</v>
      </c>
      <c r="L119" s="93" t="str">
        <f>VLOOKUP(Data!$J119,tblCountries[[Actual]:[Continente]],3,FALSE)</f>
        <v>Asia</v>
      </c>
      <c r="M119" s="93" t="s">
        <v>17</v>
      </c>
      <c r="N119" s="97">
        <v>6.1</v>
      </c>
      <c r="O119" s="98" t="s">
        <v>4021</v>
      </c>
      <c r="P119" s="99" t="s">
        <v>4029</v>
      </c>
      <c r="Q119" s="100" t="s">
        <v>4048</v>
      </c>
    </row>
    <row r="120" spans="2:17" ht="15" customHeight="1" x14ac:dyDescent="0.25">
      <c r="B120" s="93" t="s">
        <v>2115</v>
      </c>
      <c r="C120" s="94">
        <v>41055.02884259259</v>
      </c>
      <c r="D120" s="95">
        <v>67000</v>
      </c>
      <c r="E120" s="93">
        <v>67000</v>
      </c>
      <c r="F120" s="93" t="s">
        <v>5</v>
      </c>
      <c r="G120" s="96">
        <f>Data!$E120*VLOOKUP(Data!$F120,tblXrate[],2,FALSE)</f>
        <v>67000</v>
      </c>
      <c r="H120" s="93" t="s">
        <v>179</v>
      </c>
      <c r="I120" s="93" t="s">
        <v>19</v>
      </c>
      <c r="J120" s="93" t="s">
        <v>14</v>
      </c>
      <c r="K120" s="93" t="str">
        <f>VLOOKUP(Data!$J120,tblCountries[[Actual]:[Mapping]],2,FALSE)</f>
        <v>USA</v>
      </c>
      <c r="L120" s="93" t="str">
        <f>VLOOKUP(Data!$J120,tblCountries[[Actual]:[Continente]],3,FALSE)</f>
        <v>America</v>
      </c>
      <c r="M120" s="93" t="s">
        <v>8</v>
      </c>
      <c r="N120" s="97">
        <v>6.1</v>
      </c>
      <c r="O120" s="98" t="s">
        <v>4021</v>
      </c>
      <c r="P120" s="99" t="s">
        <v>4030</v>
      </c>
      <c r="Q120" s="100" t="s">
        <v>4049</v>
      </c>
    </row>
    <row r="121" spans="2:17" ht="15" customHeight="1" x14ac:dyDescent="0.25">
      <c r="B121" s="93" t="s">
        <v>2116</v>
      </c>
      <c r="C121" s="94">
        <v>41055.028877314813</v>
      </c>
      <c r="D121" s="95">
        <v>85000</v>
      </c>
      <c r="E121" s="93">
        <v>85000</v>
      </c>
      <c r="F121" s="93" t="s">
        <v>5</v>
      </c>
      <c r="G121" s="96">
        <f>Data!$E121*VLOOKUP(Data!$F121,tblXrate[],2,FALSE)</f>
        <v>85000</v>
      </c>
      <c r="H121" s="93" t="s">
        <v>180</v>
      </c>
      <c r="I121" s="93" t="s">
        <v>487</v>
      </c>
      <c r="J121" s="93" t="s">
        <v>178</v>
      </c>
      <c r="K121" s="93" t="str">
        <f>VLOOKUP(Data!$J121,tblCountries[[Actual]:[Mapping]],2,FALSE)</f>
        <v>UAE</v>
      </c>
      <c r="L121" s="93" t="str">
        <f>VLOOKUP(Data!$J121,tblCountries[[Actual]:[Continente]],3,FALSE)</f>
        <v>Asia</v>
      </c>
      <c r="M121" s="93" t="s">
        <v>8</v>
      </c>
      <c r="N121" s="97">
        <v>6.1</v>
      </c>
      <c r="O121" s="98" t="s">
        <v>4021</v>
      </c>
      <c r="P121" s="99" t="s">
        <v>4030</v>
      </c>
      <c r="Q121" s="100" t="s">
        <v>4049</v>
      </c>
    </row>
    <row r="122" spans="2:17" ht="15" customHeight="1" x14ac:dyDescent="0.25">
      <c r="B122" s="93" t="s">
        <v>2117</v>
      </c>
      <c r="C122" s="94">
        <v>41055.028877314813</v>
      </c>
      <c r="D122" s="95">
        <v>56160</v>
      </c>
      <c r="E122" s="93">
        <v>56160</v>
      </c>
      <c r="F122" s="93" t="s">
        <v>5</v>
      </c>
      <c r="G122" s="96">
        <f>Data!$E122*VLOOKUP(Data!$F122,tblXrate[],2,FALSE)</f>
        <v>56160</v>
      </c>
      <c r="H122" s="93" t="s">
        <v>181</v>
      </c>
      <c r="I122" s="93" t="s">
        <v>19</v>
      </c>
      <c r="J122" s="93" t="s">
        <v>14</v>
      </c>
      <c r="K122" s="93" t="str">
        <f>VLOOKUP(Data!$J122,tblCountries[[Actual]:[Mapping]],2,FALSE)</f>
        <v>USA</v>
      </c>
      <c r="L122" s="93" t="str">
        <f>VLOOKUP(Data!$J122,tblCountries[[Actual]:[Continente]],3,FALSE)</f>
        <v>America</v>
      </c>
      <c r="M122" s="93" t="s">
        <v>8</v>
      </c>
      <c r="N122" s="97">
        <v>6.1</v>
      </c>
      <c r="O122" s="98" t="s">
        <v>4021</v>
      </c>
      <c r="P122" s="99" t="s">
        <v>4030</v>
      </c>
      <c r="Q122" s="100" t="s">
        <v>4049</v>
      </c>
    </row>
    <row r="123" spans="2:17" ht="15" customHeight="1" x14ac:dyDescent="0.25">
      <c r="B123" s="93" t="s">
        <v>2118</v>
      </c>
      <c r="C123" s="94">
        <v>41055.028912037036</v>
      </c>
      <c r="D123" s="95">
        <v>2000</v>
      </c>
      <c r="E123" s="93">
        <v>24000</v>
      </c>
      <c r="F123" s="93" t="s">
        <v>5</v>
      </c>
      <c r="G123" s="96">
        <f>Data!$E123*VLOOKUP(Data!$F123,tblXrate[],2,FALSE)</f>
        <v>24000</v>
      </c>
      <c r="H123" s="93" t="s">
        <v>182</v>
      </c>
      <c r="I123" s="93" t="s">
        <v>51</v>
      </c>
      <c r="J123" s="93" t="s">
        <v>183</v>
      </c>
      <c r="K123" s="93" t="str">
        <f>VLOOKUP(Data!$J123,tblCountries[[Actual]:[Mapping]],2,FALSE)</f>
        <v>Colombia</v>
      </c>
      <c r="L123" s="93" t="str">
        <f>VLOOKUP(Data!$J123,tblCountries[[Actual]:[Continente]],3,FALSE)</f>
        <v>America</v>
      </c>
      <c r="M123" s="93" t="s">
        <v>12</v>
      </c>
      <c r="N123" s="97">
        <v>6.1</v>
      </c>
      <c r="O123" s="98" t="s">
        <v>4021</v>
      </c>
      <c r="P123" s="99" t="s">
        <v>4029</v>
      </c>
      <c r="Q123" s="100" t="s">
        <v>4048</v>
      </c>
    </row>
    <row r="124" spans="2:17" ht="15" customHeight="1" x14ac:dyDescent="0.25">
      <c r="B124" s="93" t="s">
        <v>2119</v>
      </c>
      <c r="C124" s="94">
        <v>41055.028912037036</v>
      </c>
      <c r="D124" s="95">
        <v>52000</v>
      </c>
      <c r="E124" s="93">
        <v>52000</v>
      </c>
      <c r="F124" s="93" t="s">
        <v>5</v>
      </c>
      <c r="G124" s="96">
        <f>Data!$E124*VLOOKUP(Data!$F124,tblXrate[],2,FALSE)</f>
        <v>52000</v>
      </c>
      <c r="H124" s="93" t="s">
        <v>184</v>
      </c>
      <c r="I124" s="93" t="s">
        <v>19</v>
      </c>
      <c r="J124" s="93" t="s">
        <v>14</v>
      </c>
      <c r="K124" s="93" t="str">
        <f>VLOOKUP(Data!$J124,tblCountries[[Actual]:[Mapping]],2,FALSE)</f>
        <v>USA</v>
      </c>
      <c r="L124" s="93" t="str">
        <f>VLOOKUP(Data!$J124,tblCountries[[Actual]:[Continente]],3,FALSE)</f>
        <v>America</v>
      </c>
      <c r="M124" s="93" t="s">
        <v>185</v>
      </c>
      <c r="N124" s="97">
        <v>6.1</v>
      </c>
      <c r="O124" s="98" t="s">
        <v>4021</v>
      </c>
      <c r="P124" s="99" t="s">
        <v>4030</v>
      </c>
      <c r="Q124" s="100" t="s">
        <v>4049</v>
      </c>
    </row>
    <row r="125" spans="2:17" ht="15" customHeight="1" x14ac:dyDescent="0.25">
      <c r="B125" s="93" t="s">
        <v>2120</v>
      </c>
      <c r="C125" s="94">
        <v>41055.028946759259</v>
      </c>
      <c r="D125" s="95">
        <v>60000</v>
      </c>
      <c r="E125" s="93">
        <v>60000</v>
      </c>
      <c r="F125" s="93" t="s">
        <v>85</v>
      </c>
      <c r="G125" s="96">
        <f>Data!$E125*VLOOKUP(Data!$F125,tblXrate[],2,FALSE)</f>
        <v>59001.691381819612</v>
      </c>
      <c r="H125" s="93" t="s">
        <v>186</v>
      </c>
      <c r="I125" s="93" t="s">
        <v>19</v>
      </c>
      <c r="J125" s="93" t="s">
        <v>87</v>
      </c>
      <c r="K125" s="93" t="str">
        <f>VLOOKUP(Data!$J125,tblCountries[[Actual]:[Mapping]],2,FALSE)</f>
        <v>Canada</v>
      </c>
      <c r="L125" s="93" t="str">
        <f>VLOOKUP(Data!$J125,tblCountries[[Actual]:[Continente]],3,FALSE)</f>
        <v>America</v>
      </c>
      <c r="M125" s="93" t="s">
        <v>185</v>
      </c>
      <c r="N125" s="97">
        <v>6.1</v>
      </c>
      <c r="O125" s="98" t="s">
        <v>4021</v>
      </c>
      <c r="P125" s="99" t="s">
        <v>4030</v>
      </c>
      <c r="Q125" s="100" t="s">
        <v>4049</v>
      </c>
    </row>
    <row r="126" spans="2:17" ht="15" customHeight="1" x14ac:dyDescent="0.25">
      <c r="B126" s="93" t="s">
        <v>2121</v>
      </c>
      <c r="C126" s="94">
        <v>41055.028969907406</v>
      </c>
      <c r="D126" s="95">
        <v>70000</v>
      </c>
      <c r="E126" s="93">
        <v>70000</v>
      </c>
      <c r="F126" s="93" t="s">
        <v>5</v>
      </c>
      <c r="G126" s="96">
        <f>Data!$E126*VLOOKUP(Data!$F126,tblXrate[],2,FALSE)</f>
        <v>70000</v>
      </c>
      <c r="H126" s="93" t="s">
        <v>187</v>
      </c>
      <c r="I126" s="93" t="s">
        <v>309</v>
      </c>
      <c r="J126" s="93" t="s">
        <v>14</v>
      </c>
      <c r="K126" s="93" t="str">
        <f>VLOOKUP(Data!$J126,tblCountries[[Actual]:[Mapping]],2,FALSE)</f>
        <v>USA</v>
      </c>
      <c r="L126" s="93" t="str">
        <f>VLOOKUP(Data!$J126,tblCountries[[Actual]:[Continente]],3,FALSE)</f>
        <v>America</v>
      </c>
      <c r="M126" s="93" t="s">
        <v>12</v>
      </c>
      <c r="N126" s="97">
        <v>6.1</v>
      </c>
      <c r="O126" s="98" t="s">
        <v>4021</v>
      </c>
      <c r="P126" s="99" t="s">
        <v>4030</v>
      </c>
      <c r="Q126" s="100" t="s">
        <v>4049</v>
      </c>
    </row>
    <row r="127" spans="2:17" ht="15" customHeight="1" x14ac:dyDescent="0.25">
      <c r="B127" s="93" t="s">
        <v>2122</v>
      </c>
      <c r="C127" s="94">
        <v>41055.029120370367</v>
      </c>
      <c r="D127" s="95">
        <v>50000</v>
      </c>
      <c r="E127" s="93">
        <v>50000</v>
      </c>
      <c r="F127" s="93" t="s">
        <v>5</v>
      </c>
      <c r="G127" s="96">
        <f>Data!$E127*VLOOKUP(Data!$F127,tblXrate[],2,FALSE)</f>
        <v>50000</v>
      </c>
      <c r="H127" s="93" t="s">
        <v>188</v>
      </c>
      <c r="I127" s="93" t="s">
        <v>66</v>
      </c>
      <c r="J127" s="93" t="s">
        <v>14</v>
      </c>
      <c r="K127" s="93" t="str">
        <f>VLOOKUP(Data!$J127,tblCountries[[Actual]:[Mapping]],2,FALSE)</f>
        <v>USA</v>
      </c>
      <c r="L127" s="93" t="str">
        <f>VLOOKUP(Data!$J127,tblCountries[[Actual]:[Continente]],3,FALSE)</f>
        <v>America</v>
      </c>
      <c r="M127" s="93" t="s">
        <v>8</v>
      </c>
      <c r="N127" s="97">
        <v>6.1</v>
      </c>
      <c r="O127" s="98" t="s">
        <v>4021</v>
      </c>
      <c r="P127" s="99" t="s">
        <v>4030</v>
      </c>
      <c r="Q127" s="100" t="s">
        <v>4049</v>
      </c>
    </row>
    <row r="128" spans="2:17" ht="15" customHeight="1" x14ac:dyDescent="0.25">
      <c r="B128" s="93" t="s">
        <v>2123</v>
      </c>
      <c r="C128" s="94">
        <v>41055.029143518521</v>
      </c>
      <c r="D128" s="95">
        <v>2300000</v>
      </c>
      <c r="E128" s="93">
        <v>2300000</v>
      </c>
      <c r="F128" s="93" t="s">
        <v>39</v>
      </c>
      <c r="G128" s="96">
        <f>Data!$E128*VLOOKUP(Data!$F128,tblXrate[],2,FALSE)</f>
        <v>40958.208381117904</v>
      </c>
      <c r="H128" s="93" t="s">
        <v>189</v>
      </c>
      <c r="I128" s="93" t="s">
        <v>19</v>
      </c>
      <c r="J128" s="93" t="s">
        <v>7</v>
      </c>
      <c r="K128" s="93" t="str">
        <f>VLOOKUP(Data!$J128,tblCountries[[Actual]:[Mapping]],2,FALSE)</f>
        <v>India</v>
      </c>
      <c r="L128" s="93" t="str">
        <f>VLOOKUP(Data!$J128,tblCountries[[Actual]:[Continente]],3,FALSE)</f>
        <v>Asia</v>
      </c>
      <c r="M128" s="93" t="s">
        <v>24</v>
      </c>
      <c r="N128" s="97">
        <v>6.1</v>
      </c>
      <c r="O128" s="98" t="s">
        <v>4021</v>
      </c>
      <c r="P128" s="99" t="s">
        <v>4029</v>
      </c>
      <c r="Q128" s="100" t="s">
        <v>4048</v>
      </c>
    </row>
    <row r="129" spans="2:17" ht="15" customHeight="1" x14ac:dyDescent="0.25">
      <c r="B129" s="93" t="s">
        <v>2124</v>
      </c>
      <c r="C129" s="94">
        <v>41055.029166666667</v>
      </c>
      <c r="D129" s="95">
        <v>80000</v>
      </c>
      <c r="E129" s="93">
        <v>80000</v>
      </c>
      <c r="F129" s="93" t="s">
        <v>5</v>
      </c>
      <c r="G129" s="96">
        <f>Data!$E129*VLOOKUP(Data!$F129,tblXrate[],2,FALSE)</f>
        <v>80000</v>
      </c>
      <c r="H129" s="93" t="s">
        <v>13</v>
      </c>
      <c r="I129" s="93" t="s">
        <v>19</v>
      </c>
      <c r="J129" s="93" t="s">
        <v>14</v>
      </c>
      <c r="K129" s="93" t="str">
        <f>VLOOKUP(Data!$J129,tblCountries[[Actual]:[Mapping]],2,FALSE)</f>
        <v>USA</v>
      </c>
      <c r="L129" s="93" t="str">
        <f>VLOOKUP(Data!$J129,tblCountries[[Actual]:[Continente]],3,FALSE)</f>
        <v>America</v>
      </c>
      <c r="M129" s="93" t="s">
        <v>8</v>
      </c>
      <c r="N129" s="97">
        <v>6.1</v>
      </c>
      <c r="O129" s="98" t="s">
        <v>4021</v>
      </c>
      <c r="P129" s="99" t="s">
        <v>4030</v>
      </c>
      <c r="Q129" s="100" t="s">
        <v>4049</v>
      </c>
    </row>
    <row r="130" spans="2:17" ht="15" customHeight="1" x14ac:dyDescent="0.25">
      <c r="B130" s="93" t="s">
        <v>2125</v>
      </c>
      <c r="C130" s="94">
        <v>41055.02925925926</v>
      </c>
      <c r="D130" s="95">
        <v>128000</v>
      </c>
      <c r="E130" s="93">
        <v>128000</v>
      </c>
      <c r="F130" s="93" t="s">
        <v>5</v>
      </c>
      <c r="G130" s="96">
        <f>Data!$E130*VLOOKUP(Data!$F130,tblXrate[],2,FALSE)</f>
        <v>128000</v>
      </c>
      <c r="H130" s="93" t="s">
        <v>190</v>
      </c>
      <c r="I130" s="93" t="s">
        <v>51</v>
      </c>
      <c r="J130" s="93" t="s">
        <v>14</v>
      </c>
      <c r="K130" s="93" t="str">
        <f>VLOOKUP(Data!$J130,tblCountries[[Actual]:[Mapping]],2,FALSE)</f>
        <v>USA</v>
      </c>
      <c r="L130" s="93" t="str">
        <f>VLOOKUP(Data!$J130,tblCountries[[Actual]:[Continente]],3,FALSE)</f>
        <v>America</v>
      </c>
      <c r="M130" s="93" t="s">
        <v>12</v>
      </c>
      <c r="N130" s="97">
        <v>6.1</v>
      </c>
      <c r="O130" s="98" t="s">
        <v>4021</v>
      </c>
      <c r="P130" s="99" t="s">
        <v>4031</v>
      </c>
      <c r="Q130" s="100" t="s">
        <v>4049</v>
      </c>
    </row>
    <row r="131" spans="2:17" ht="15" customHeight="1" x14ac:dyDescent="0.25">
      <c r="B131" s="93" t="s">
        <v>2126</v>
      </c>
      <c r="C131" s="94">
        <v>41055.029282407406</v>
      </c>
      <c r="D131" s="95" t="s">
        <v>191</v>
      </c>
      <c r="E131" s="93">
        <v>44000</v>
      </c>
      <c r="F131" s="93" t="s">
        <v>5</v>
      </c>
      <c r="G131" s="96">
        <f>Data!$E131*VLOOKUP(Data!$F131,tblXrate[],2,FALSE)</f>
        <v>44000</v>
      </c>
      <c r="H131" s="93" t="s">
        <v>192</v>
      </c>
      <c r="I131" s="93" t="s">
        <v>51</v>
      </c>
      <c r="J131" s="93" t="s">
        <v>14</v>
      </c>
      <c r="K131" s="93" t="str">
        <f>VLOOKUP(Data!$J131,tblCountries[[Actual]:[Mapping]],2,FALSE)</f>
        <v>USA</v>
      </c>
      <c r="L131" s="93" t="str">
        <f>VLOOKUP(Data!$J131,tblCountries[[Actual]:[Continente]],3,FALSE)</f>
        <v>America</v>
      </c>
      <c r="M131" s="93" t="s">
        <v>24</v>
      </c>
      <c r="N131" s="97">
        <v>6.1</v>
      </c>
      <c r="O131" s="98" t="s">
        <v>4021</v>
      </c>
      <c r="P131" s="99" t="s">
        <v>4029</v>
      </c>
      <c r="Q131" s="100" t="s">
        <v>4048</v>
      </c>
    </row>
    <row r="132" spans="2:17" ht="15" customHeight="1" x14ac:dyDescent="0.25">
      <c r="B132" s="93" t="s">
        <v>2127</v>
      </c>
      <c r="C132" s="94">
        <v>41055.029293981483</v>
      </c>
      <c r="D132" s="95">
        <v>65000</v>
      </c>
      <c r="E132" s="93">
        <v>65000</v>
      </c>
      <c r="F132" s="93" t="s">
        <v>5</v>
      </c>
      <c r="G132" s="96">
        <f>Data!$E132*VLOOKUP(Data!$F132,tblXrate[],2,FALSE)</f>
        <v>65000</v>
      </c>
      <c r="H132" s="93" t="s">
        <v>193</v>
      </c>
      <c r="I132" s="93" t="s">
        <v>309</v>
      </c>
      <c r="J132" s="93" t="s">
        <v>14</v>
      </c>
      <c r="K132" s="93" t="str">
        <f>VLOOKUP(Data!$J132,tblCountries[[Actual]:[Mapping]],2,FALSE)</f>
        <v>USA</v>
      </c>
      <c r="L132" s="93" t="str">
        <f>VLOOKUP(Data!$J132,tblCountries[[Actual]:[Continente]],3,FALSE)</f>
        <v>America</v>
      </c>
      <c r="M132" s="93" t="s">
        <v>12</v>
      </c>
      <c r="N132" s="97">
        <v>6.1</v>
      </c>
      <c r="O132" s="98" t="s">
        <v>4021</v>
      </c>
      <c r="P132" s="99" t="s">
        <v>4030</v>
      </c>
      <c r="Q132" s="100" t="s">
        <v>4049</v>
      </c>
    </row>
    <row r="133" spans="2:17" ht="15" customHeight="1" x14ac:dyDescent="0.25">
      <c r="B133" s="93" t="s">
        <v>2128</v>
      </c>
      <c r="C133" s="94">
        <v>41055.029537037037</v>
      </c>
      <c r="D133" s="95" t="s">
        <v>194</v>
      </c>
      <c r="E133" s="93">
        <v>36000</v>
      </c>
      <c r="F133" s="93" t="s">
        <v>5</v>
      </c>
      <c r="G133" s="96">
        <f>Data!$E133*VLOOKUP(Data!$F133,tblXrate[],2,FALSE)</f>
        <v>36000</v>
      </c>
      <c r="H133" s="93" t="s">
        <v>195</v>
      </c>
      <c r="I133" s="93" t="s">
        <v>309</v>
      </c>
      <c r="J133" s="93" t="s">
        <v>196</v>
      </c>
      <c r="K133" s="93" t="str">
        <f>VLOOKUP(Data!$J133,tblCountries[[Actual]:[Mapping]],2,FALSE)</f>
        <v>Turkey</v>
      </c>
      <c r="L133" s="93" t="str">
        <f>VLOOKUP(Data!$J133,tblCountries[[Actual]:[Continente]],3,FALSE)</f>
        <v>Europa</v>
      </c>
      <c r="M133" s="93" t="s">
        <v>8</v>
      </c>
      <c r="N133" s="97">
        <v>6.1</v>
      </c>
      <c r="O133" s="98" t="s">
        <v>4021</v>
      </c>
      <c r="P133" s="99" t="s">
        <v>4029</v>
      </c>
      <c r="Q133" s="100" t="s">
        <v>4048</v>
      </c>
    </row>
    <row r="134" spans="2:17" ht="15" customHeight="1" x14ac:dyDescent="0.25">
      <c r="B134" s="93" t="s">
        <v>2129</v>
      </c>
      <c r="C134" s="94">
        <v>41055.029560185183</v>
      </c>
      <c r="D134" s="95">
        <v>1000</v>
      </c>
      <c r="E134" s="93">
        <v>12000</v>
      </c>
      <c r="F134" s="93" t="s">
        <v>5</v>
      </c>
      <c r="G134" s="96">
        <f>Data!$E134*VLOOKUP(Data!$F134,tblXrate[],2,FALSE)</f>
        <v>12000</v>
      </c>
      <c r="H134" s="93" t="s">
        <v>197</v>
      </c>
      <c r="I134" s="93" t="s">
        <v>355</v>
      </c>
      <c r="J134" s="93" t="s">
        <v>16</v>
      </c>
      <c r="K134" s="93" t="str">
        <f>VLOOKUP(Data!$J134,tblCountries[[Actual]:[Mapping]],2,FALSE)</f>
        <v>Pakistan</v>
      </c>
      <c r="L134" s="93" t="str">
        <f>VLOOKUP(Data!$J134,tblCountries[[Actual]:[Continente]],3,FALSE)</f>
        <v>Asia</v>
      </c>
      <c r="M134" s="93" t="s">
        <v>24</v>
      </c>
      <c r="N134" s="97">
        <v>6.1</v>
      </c>
      <c r="O134" s="98" t="s">
        <v>4021</v>
      </c>
      <c r="P134" s="99" t="s">
        <v>4028</v>
      </c>
      <c r="Q134" s="100" t="s">
        <v>4048</v>
      </c>
    </row>
    <row r="135" spans="2:17" ht="15" customHeight="1" x14ac:dyDescent="0.25">
      <c r="B135" s="93" t="s">
        <v>2130</v>
      </c>
      <c r="C135" s="94">
        <v>41055.029641203706</v>
      </c>
      <c r="D135" s="95">
        <v>28159.200000000001</v>
      </c>
      <c r="E135" s="93">
        <v>28159</v>
      </c>
      <c r="F135" s="93" t="s">
        <v>68</v>
      </c>
      <c r="G135" s="96">
        <f>Data!$E135*VLOOKUP(Data!$F135,tblXrate[],2,FALSE)</f>
        <v>44383.603963142654</v>
      </c>
      <c r="H135" s="93" t="s">
        <v>152</v>
      </c>
      <c r="I135" s="93" t="s">
        <v>19</v>
      </c>
      <c r="J135" s="93" t="s">
        <v>70</v>
      </c>
      <c r="K135" s="93" t="str">
        <f>VLOOKUP(Data!$J135,tblCountries[[Actual]:[Mapping]],2,FALSE)</f>
        <v>UK</v>
      </c>
      <c r="L135" s="93" t="str">
        <f>VLOOKUP(Data!$J135,tblCountries[[Actual]:[Continente]],3,FALSE)</f>
        <v>Europa</v>
      </c>
      <c r="M135" s="93" t="s">
        <v>12</v>
      </c>
      <c r="N135" s="97">
        <v>6.1</v>
      </c>
      <c r="O135" s="98" t="s">
        <v>4021</v>
      </c>
      <c r="P135" s="99" t="s">
        <v>4029</v>
      </c>
      <c r="Q135" s="100" t="s">
        <v>4048</v>
      </c>
    </row>
    <row r="136" spans="2:17" ht="15" customHeight="1" x14ac:dyDescent="0.25">
      <c r="B136" s="93" t="s">
        <v>2131</v>
      </c>
      <c r="C136" s="94">
        <v>41055.029699074075</v>
      </c>
      <c r="D136" s="95">
        <v>45000</v>
      </c>
      <c r="E136" s="93">
        <v>45000</v>
      </c>
      <c r="F136" s="93" t="s">
        <v>5</v>
      </c>
      <c r="G136" s="96">
        <f>Data!$E136*VLOOKUP(Data!$F136,tblXrate[],2,FALSE)</f>
        <v>45000</v>
      </c>
      <c r="H136" s="93" t="s">
        <v>198</v>
      </c>
      <c r="I136" s="93" t="s">
        <v>19</v>
      </c>
      <c r="J136" s="93" t="s">
        <v>14</v>
      </c>
      <c r="K136" s="93" t="str">
        <f>VLOOKUP(Data!$J136,tblCountries[[Actual]:[Mapping]],2,FALSE)</f>
        <v>USA</v>
      </c>
      <c r="L136" s="93" t="str">
        <f>VLOOKUP(Data!$J136,tblCountries[[Actual]:[Continente]],3,FALSE)</f>
        <v>America</v>
      </c>
      <c r="M136" s="93" t="s">
        <v>8</v>
      </c>
      <c r="N136" s="97">
        <v>6.1</v>
      </c>
      <c r="O136" s="98" t="s">
        <v>4021</v>
      </c>
      <c r="P136" s="99" t="s">
        <v>4029</v>
      </c>
      <c r="Q136" s="100" t="s">
        <v>4048</v>
      </c>
    </row>
    <row r="137" spans="2:17" ht="15" customHeight="1" x14ac:dyDescent="0.25">
      <c r="B137" s="93" t="s">
        <v>2132</v>
      </c>
      <c r="C137" s="94">
        <v>41055.02983796296</v>
      </c>
      <c r="D137" s="95">
        <v>54000</v>
      </c>
      <c r="E137" s="93">
        <v>54000</v>
      </c>
      <c r="F137" s="93" t="s">
        <v>5</v>
      </c>
      <c r="G137" s="96">
        <f>Data!$E137*VLOOKUP(Data!$F137,tblXrate[],2,FALSE)</f>
        <v>54000</v>
      </c>
      <c r="H137" s="93" t="s">
        <v>199</v>
      </c>
      <c r="I137" s="93" t="s">
        <v>19</v>
      </c>
      <c r="J137" s="93" t="s">
        <v>14</v>
      </c>
      <c r="K137" s="93" t="str">
        <f>VLOOKUP(Data!$J137,tblCountries[[Actual]:[Mapping]],2,FALSE)</f>
        <v>USA</v>
      </c>
      <c r="L137" s="93" t="str">
        <f>VLOOKUP(Data!$J137,tblCountries[[Actual]:[Continente]],3,FALSE)</f>
        <v>America</v>
      </c>
      <c r="M137" s="93" t="s">
        <v>17</v>
      </c>
      <c r="N137" s="97">
        <v>6.1</v>
      </c>
      <c r="O137" s="98" t="s">
        <v>4021</v>
      </c>
      <c r="P137" s="99" t="s">
        <v>4030</v>
      </c>
      <c r="Q137" s="100" t="s">
        <v>4049</v>
      </c>
    </row>
    <row r="138" spans="2:17" ht="15" customHeight="1" x14ac:dyDescent="0.25">
      <c r="B138" s="93" t="s">
        <v>2133</v>
      </c>
      <c r="C138" s="94">
        <v>41055.029895833337</v>
      </c>
      <c r="D138" s="95">
        <v>70000</v>
      </c>
      <c r="E138" s="93">
        <v>70000</v>
      </c>
      <c r="F138" s="93" t="s">
        <v>68</v>
      </c>
      <c r="G138" s="96">
        <f>Data!$E138*VLOOKUP(Data!$F138,tblXrate[],2,FALSE)</f>
        <v>110332.47904470989</v>
      </c>
      <c r="H138" s="93" t="s">
        <v>200</v>
      </c>
      <c r="I138" s="93" t="s">
        <v>51</v>
      </c>
      <c r="J138" s="93" t="s">
        <v>70</v>
      </c>
      <c r="K138" s="93" t="str">
        <f>VLOOKUP(Data!$J138,tblCountries[[Actual]:[Mapping]],2,FALSE)</f>
        <v>UK</v>
      </c>
      <c r="L138" s="93" t="str">
        <f>VLOOKUP(Data!$J138,tblCountries[[Actual]:[Continente]],3,FALSE)</f>
        <v>Europa</v>
      </c>
      <c r="M138" s="93" t="s">
        <v>17</v>
      </c>
      <c r="N138" s="97">
        <v>6.1</v>
      </c>
      <c r="O138" s="98" t="s">
        <v>4021</v>
      </c>
      <c r="P138" s="99" t="s">
        <v>4031</v>
      </c>
      <c r="Q138" s="100" t="s">
        <v>4049</v>
      </c>
    </row>
    <row r="139" spans="2:17" ht="15" customHeight="1" x14ac:dyDescent="0.25">
      <c r="B139" s="93" t="s">
        <v>2134</v>
      </c>
      <c r="C139" s="94">
        <v>41055.029942129629</v>
      </c>
      <c r="D139" s="95">
        <v>71000</v>
      </c>
      <c r="E139" s="93">
        <v>71000</v>
      </c>
      <c r="F139" s="93" t="s">
        <v>5</v>
      </c>
      <c r="G139" s="96">
        <f>Data!$E139*VLOOKUP(Data!$F139,tblXrate[],2,FALSE)</f>
        <v>71000</v>
      </c>
      <c r="H139" s="93" t="s">
        <v>201</v>
      </c>
      <c r="I139" s="93" t="s">
        <v>19</v>
      </c>
      <c r="J139" s="93" t="s">
        <v>14</v>
      </c>
      <c r="K139" s="93" t="str">
        <f>VLOOKUP(Data!$J139,tblCountries[[Actual]:[Mapping]],2,FALSE)</f>
        <v>USA</v>
      </c>
      <c r="L139" s="93" t="str">
        <f>VLOOKUP(Data!$J139,tblCountries[[Actual]:[Continente]],3,FALSE)</f>
        <v>America</v>
      </c>
      <c r="M139" s="93" t="s">
        <v>8</v>
      </c>
      <c r="N139" s="97">
        <v>6.1</v>
      </c>
      <c r="O139" s="98" t="s">
        <v>4021</v>
      </c>
      <c r="P139" s="99" t="s">
        <v>4030</v>
      </c>
      <c r="Q139" s="100" t="s">
        <v>4049</v>
      </c>
    </row>
    <row r="140" spans="2:17" ht="15" customHeight="1" x14ac:dyDescent="0.25">
      <c r="B140" s="93" t="s">
        <v>2135</v>
      </c>
      <c r="C140" s="94">
        <v>41055.029953703706</v>
      </c>
      <c r="D140" s="95">
        <v>800000</v>
      </c>
      <c r="E140" s="93">
        <v>800000</v>
      </c>
      <c r="F140" s="93" t="s">
        <v>39</v>
      </c>
      <c r="G140" s="96">
        <f>Data!$E140*VLOOKUP(Data!$F140,tblXrate[],2,FALSE)</f>
        <v>14246.333349954055</v>
      </c>
      <c r="H140" s="93" t="s">
        <v>202</v>
      </c>
      <c r="I140" s="93" t="s">
        <v>51</v>
      </c>
      <c r="J140" s="93" t="s">
        <v>7</v>
      </c>
      <c r="K140" s="93" t="str">
        <f>VLOOKUP(Data!$J140,tblCountries[[Actual]:[Mapping]],2,FALSE)</f>
        <v>India</v>
      </c>
      <c r="L140" s="93" t="str">
        <f>VLOOKUP(Data!$J140,tblCountries[[Actual]:[Continente]],3,FALSE)</f>
        <v>Asia</v>
      </c>
      <c r="M140" s="93" t="s">
        <v>17</v>
      </c>
      <c r="N140" s="97">
        <v>6.1</v>
      </c>
      <c r="O140" s="98" t="s">
        <v>4021</v>
      </c>
      <c r="P140" s="99" t="s">
        <v>4028</v>
      </c>
      <c r="Q140" s="100" t="s">
        <v>4048</v>
      </c>
    </row>
    <row r="141" spans="2:17" ht="15" customHeight="1" x14ac:dyDescent="0.25">
      <c r="B141" s="93" t="s">
        <v>2136</v>
      </c>
      <c r="C141" s="94">
        <v>41055.030057870368</v>
      </c>
      <c r="D141" s="95">
        <v>70000</v>
      </c>
      <c r="E141" s="93">
        <v>70000</v>
      </c>
      <c r="F141" s="93" t="s">
        <v>85</v>
      </c>
      <c r="G141" s="96">
        <f>Data!$E141*VLOOKUP(Data!$F141,tblXrate[],2,FALSE)</f>
        <v>68835.306612122877</v>
      </c>
      <c r="H141" s="93" t="s">
        <v>203</v>
      </c>
      <c r="I141" s="93" t="s">
        <v>51</v>
      </c>
      <c r="J141" s="93" t="s">
        <v>204</v>
      </c>
      <c r="K141" s="93" t="str">
        <f>VLOOKUP(Data!$J141,tblCountries[[Actual]:[Mapping]],2,FALSE)</f>
        <v>Canada</v>
      </c>
      <c r="L141" s="93" t="str">
        <f>VLOOKUP(Data!$J141,tblCountries[[Actual]:[Continente]],3,FALSE)</f>
        <v>America</v>
      </c>
      <c r="M141" s="93" t="s">
        <v>8</v>
      </c>
      <c r="N141" s="97">
        <v>6.1</v>
      </c>
      <c r="O141" s="98" t="s">
        <v>4021</v>
      </c>
      <c r="P141" s="99" t="s">
        <v>4030</v>
      </c>
      <c r="Q141" s="100" t="s">
        <v>4049</v>
      </c>
    </row>
    <row r="142" spans="2:17" ht="15" customHeight="1" x14ac:dyDescent="0.25">
      <c r="B142" s="93" t="s">
        <v>2137</v>
      </c>
      <c r="C142" s="94">
        <v>41055.030150462961</v>
      </c>
      <c r="D142" s="95">
        <v>50000</v>
      </c>
      <c r="E142" s="93">
        <v>50000</v>
      </c>
      <c r="F142" s="93" t="s">
        <v>85</v>
      </c>
      <c r="G142" s="96">
        <f>Data!$E142*VLOOKUP(Data!$F142,tblXrate[],2,FALSE)</f>
        <v>49168.076151516347</v>
      </c>
      <c r="H142" s="93" t="s">
        <v>205</v>
      </c>
      <c r="I142" s="93" t="s">
        <v>51</v>
      </c>
      <c r="J142" s="93" t="s">
        <v>87</v>
      </c>
      <c r="K142" s="93" t="str">
        <f>VLOOKUP(Data!$J142,tblCountries[[Actual]:[Mapping]],2,FALSE)</f>
        <v>Canada</v>
      </c>
      <c r="L142" s="93" t="str">
        <f>VLOOKUP(Data!$J142,tblCountries[[Actual]:[Continente]],3,FALSE)</f>
        <v>America</v>
      </c>
      <c r="M142" s="93" t="s">
        <v>8</v>
      </c>
      <c r="N142" s="97">
        <v>6.1</v>
      </c>
      <c r="O142" s="98" t="s">
        <v>4021</v>
      </c>
      <c r="P142" s="99" t="s">
        <v>4029</v>
      </c>
      <c r="Q142" s="100" t="s">
        <v>4048</v>
      </c>
    </row>
    <row r="143" spans="2:17" ht="15" customHeight="1" x14ac:dyDescent="0.25">
      <c r="B143" s="93" t="s">
        <v>2138</v>
      </c>
      <c r="C143" s="94">
        <v>41055.030173611114</v>
      </c>
      <c r="D143" s="95">
        <v>40000</v>
      </c>
      <c r="E143" s="93">
        <v>40000</v>
      </c>
      <c r="F143" s="93" t="s">
        <v>5</v>
      </c>
      <c r="G143" s="96">
        <f>Data!$E143*VLOOKUP(Data!$F143,tblXrate[],2,FALSE)</f>
        <v>40000</v>
      </c>
      <c r="H143" s="93" t="s">
        <v>206</v>
      </c>
      <c r="I143" s="93" t="s">
        <v>19</v>
      </c>
      <c r="J143" s="93" t="s">
        <v>14</v>
      </c>
      <c r="K143" s="93" t="str">
        <f>VLOOKUP(Data!$J143,tblCountries[[Actual]:[Mapping]],2,FALSE)</f>
        <v>USA</v>
      </c>
      <c r="L143" s="93" t="str">
        <f>VLOOKUP(Data!$J143,tblCountries[[Actual]:[Continente]],3,FALSE)</f>
        <v>America</v>
      </c>
      <c r="M143" s="93" t="s">
        <v>8</v>
      </c>
      <c r="N143" s="97">
        <v>6.1</v>
      </c>
      <c r="O143" s="98" t="s">
        <v>4021</v>
      </c>
      <c r="P143" s="99" t="s">
        <v>4029</v>
      </c>
      <c r="Q143" s="100" t="s">
        <v>4048</v>
      </c>
    </row>
    <row r="144" spans="2:17" ht="15" customHeight="1" x14ac:dyDescent="0.25">
      <c r="B144" s="93" t="s">
        <v>2139</v>
      </c>
      <c r="C144" s="94">
        <v>41055.03025462963</v>
      </c>
      <c r="D144" s="95" t="s">
        <v>207</v>
      </c>
      <c r="E144" s="93">
        <v>62000</v>
      </c>
      <c r="F144" s="93" t="s">
        <v>85</v>
      </c>
      <c r="G144" s="96">
        <f>Data!$E144*VLOOKUP(Data!$F144,tblXrate[],2,FALSE)</f>
        <v>60968.414427880263</v>
      </c>
      <c r="H144" s="93" t="s">
        <v>208</v>
      </c>
      <c r="I144" s="93" t="s">
        <v>19</v>
      </c>
      <c r="J144" s="93" t="s">
        <v>87</v>
      </c>
      <c r="K144" s="93" t="str">
        <f>VLOOKUP(Data!$J144,tblCountries[[Actual]:[Mapping]],2,FALSE)</f>
        <v>Canada</v>
      </c>
      <c r="L144" s="93" t="str">
        <f>VLOOKUP(Data!$J144,tblCountries[[Actual]:[Continente]],3,FALSE)</f>
        <v>America</v>
      </c>
      <c r="M144" s="93" t="s">
        <v>17</v>
      </c>
      <c r="N144" s="97">
        <v>6.1</v>
      </c>
      <c r="O144" s="98" t="s">
        <v>4021</v>
      </c>
      <c r="P144" s="99" t="s">
        <v>4030</v>
      </c>
      <c r="Q144" s="100" t="s">
        <v>4049</v>
      </c>
    </row>
    <row r="145" spans="2:17" ht="15" customHeight="1" x14ac:dyDescent="0.25">
      <c r="B145" s="93" t="s">
        <v>2140</v>
      </c>
      <c r="C145" s="94">
        <v>41055.030277777776</v>
      </c>
      <c r="D145" s="95" t="s">
        <v>209</v>
      </c>
      <c r="E145" s="93">
        <v>336000</v>
      </c>
      <c r="F145" s="93" t="s">
        <v>39</v>
      </c>
      <c r="G145" s="96">
        <f>Data!$E145*VLOOKUP(Data!$F145,tblXrate[],2,FALSE)</f>
        <v>5983.4600069807029</v>
      </c>
      <c r="H145" s="93" t="s">
        <v>210</v>
      </c>
      <c r="I145" s="93" t="s">
        <v>3938</v>
      </c>
      <c r="J145" s="93" t="s">
        <v>7</v>
      </c>
      <c r="K145" s="93" t="str">
        <f>VLOOKUP(Data!$J145,tblCountries[[Actual]:[Mapping]],2,FALSE)</f>
        <v>India</v>
      </c>
      <c r="L145" s="93" t="str">
        <f>VLOOKUP(Data!$J145,tblCountries[[Actual]:[Continente]],3,FALSE)</f>
        <v>Asia</v>
      </c>
      <c r="M145" s="93" t="s">
        <v>8</v>
      </c>
      <c r="N145" s="97">
        <v>6.1</v>
      </c>
      <c r="O145" s="98" t="s">
        <v>4021</v>
      </c>
      <c r="P145" s="99" t="s">
        <v>4027</v>
      </c>
      <c r="Q145" s="100" t="s">
        <v>4048</v>
      </c>
    </row>
    <row r="146" spans="2:17" ht="15" customHeight="1" x14ac:dyDescent="0.25">
      <c r="B146" s="93" t="s">
        <v>2141</v>
      </c>
      <c r="C146" s="94">
        <v>41055.030277777776</v>
      </c>
      <c r="D146" s="95">
        <v>53000</v>
      </c>
      <c r="E146" s="93">
        <v>53000</v>
      </c>
      <c r="F146" s="93" t="s">
        <v>5</v>
      </c>
      <c r="G146" s="96">
        <f>Data!$E146*VLOOKUP(Data!$F146,tblXrate[],2,FALSE)</f>
        <v>53000</v>
      </c>
      <c r="H146" s="93" t="s">
        <v>152</v>
      </c>
      <c r="I146" s="93" t="s">
        <v>19</v>
      </c>
      <c r="J146" s="93" t="s">
        <v>14</v>
      </c>
      <c r="K146" s="93" t="str">
        <f>VLOOKUP(Data!$J146,tblCountries[[Actual]:[Mapping]],2,FALSE)</f>
        <v>USA</v>
      </c>
      <c r="L146" s="93" t="str">
        <f>VLOOKUP(Data!$J146,tblCountries[[Actual]:[Continente]],3,FALSE)</f>
        <v>America</v>
      </c>
      <c r="M146" s="93" t="s">
        <v>8</v>
      </c>
      <c r="N146" s="97">
        <v>6.1</v>
      </c>
      <c r="O146" s="98" t="s">
        <v>4021</v>
      </c>
      <c r="P146" s="99" t="s">
        <v>4030</v>
      </c>
      <c r="Q146" s="100" t="s">
        <v>4049</v>
      </c>
    </row>
    <row r="147" spans="2:17" ht="15" customHeight="1" x14ac:dyDescent="0.25">
      <c r="B147" s="93" t="s">
        <v>2142</v>
      </c>
      <c r="C147" s="94">
        <v>41055.030428240738</v>
      </c>
      <c r="D147" s="95">
        <v>104000</v>
      </c>
      <c r="E147" s="93">
        <v>104000</v>
      </c>
      <c r="F147" s="93" t="s">
        <v>5</v>
      </c>
      <c r="G147" s="96">
        <f>Data!$E147*VLOOKUP(Data!$F147,tblXrate[],2,FALSE)</f>
        <v>104000</v>
      </c>
      <c r="H147" s="93" t="s">
        <v>211</v>
      </c>
      <c r="I147" s="93" t="s">
        <v>3940</v>
      </c>
      <c r="J147" s="93" t="s">
        <v>14</v>
      </c>
      <c r="K147" s="93" t="str">
        <f>VLOOKUP(Data!$J147,tblCountries[[Actual]:[Mapping]],2,FALSE)</f>
        <v>USA</v>
      </c>
      <c r="L147" s="93" t="str">
        <f>VLOOKUP(Data!$J147,tblCountries[[Actual]:[Continente]],3,FALSE)</f>
        <v>America</v>
      </c>
      <c r="M147" s="93" t="s">
        <v>17</v>
      </c>
      <c r="N147" s="97">
        <v>6.1</v>
      </c>
      <c r="O147" s="98" t="s">
        <v>4021</v>
      </c>
      <c r="P147" s="99" t="s">
        <v>4031</v>
      </c>
      <c r="Q147" s="100" t="s">
        <v>4049</v>
      </c>
    </row>
    <row r="148" spans="2:17" ht="15" customHeight="1" x14ac:dyDescent="0.25">
      <c r="B148" s="93" t="s">
        <v>2143</v>
      </c>
      <c r="C148" s="94">
        <v>41055.030578703707</v>
      </c>
      <c r="D148" s="95">
        <v>57000</v>
      </c>
      <c r="E148" s="93">
        <v>57000</v>
      </c>
      <c r="F148" s="93" t="s">
        <v>5</v>
      </c>
      <c r="G148" s="96">
        <f>Data!$E148*VLOOKUP(Data!$F148,tblXrate[],2,FALSE)</f>
        <v>57000</v>
      </c>
      <c r="H148" s="93" t="s">
        <v>212</v>
      </c>
      <c r="I148" s="93" t="s">
        <v>278</v>
      </c>
      <c r="J148" s="93" t="s">
        <v>14</v>
      </c>
      <c r="K148" s="93" t="str">
        <f>VLOOKUP(Data!$J148,tblCountries[[Actual]:[Mapping]],2,FALSE)</f>
        <v>USA</v>
      </c>
      <c r="L148" s="93" t="str">
        <f>VLOOKUP(Data!$J148,tblCountries[[Actual]:[Continente]],3,FALSE)</f>
        <v>America</v>
      </c>
      <c r="M148" s="93" t="s">
        <v>8</v>
      </c>
      <c r="N148" s="97">
        <v>6.1</v>
      </c>
      <c r="O148" s="98" t="s">
        <v>4021</v>
      </c>
      <c r="P148" s="99" t="s">
        <v>4030</v>
      </c>
      <c r="Q148" s="100" t="s">
        <v>4049</v>
      </c>
    </row>
    <row r="149" spans="2:17" ht="15" customHeight="1" x14ac:dyDescent="0.25">
      <c r="B149" s="93" t="s">
        <v>2144</v>
      </c>
      <c r="C149" s="94">
        <v>41055.030659722222</v>
      </c>
      <c r="D149" s="95">
        <v>45000</v>
      </c>
      <c r="E149" s="93">
        <v>45000</v>
      </c>
      <c r="F149" s="93" t="s">
        <v>5</v>
      </c>
      <c r="G149" s="96">
        <f>Data!$E149*VLOOKUP(Data!$F149,tblXrate[],2,FALSE)</f>
        <v>45000</v>
      </c>
      <c r="H149" s="93" t="s">
        <v>213</v>
      </c>
      <c r="I149" s="93" t="s">
        <v>19</v>
      </c>
      <c r="J149" s="93" t="s">
        <v>14</v>
      </c>
      <c r="K149" s="93" t="str">
        <f>VLOOKUP(Data!$J149,tblCountries[[Actual]:[Mapping]],2,FALSE)</f>
        <v>USA</v>
      </c>
      <c r="L149" s="93" t="str">
        <f>VLOOKUP(Data!$J149,tblCountries[[Actual]:[Continente]],3,FALSE)</f>
        <v>America</v>
      </c>
      <c r="M149" s="93" t="s">
        <v>17</v>
      </c>
      <c r="N149" s="97">
        <v>6.1</v>
      </c>
      <c r="O149" s="98" t="s">
        <v>4021</v>
      </c>
      <c r="P149" s="99" t="s">
        <v>4029</v>
      </c>
      <c r="Q149" s="100" t="s">
        <v>4048</v>
      </c>
    </row>
    <row r="150" spans="2:17" ht="15" customHeight="1" x14ac:dyDescent="0.25">
      <c r="B150" s="93" t="s">
        <v>2145</v>
      </c>
      <c r="C150" s="94">
        <v>41055.030729166669</v>
      </c>
      <c r="D150" s="95">
        <v>92000</v>
      </c>
      <c r="E150" s="93">
        <v>92000</v>
      </c>
      <c r="F150" s="93" t="s">
        <v>5</v>
      </c>
      <c r="G150" s="96">
        <f>Data!$E150*VLOOKUP(Data!$F150,tblXrate[],2,FALSE)</f>
        <v>92000</v>
      </c>
      <c r="H150" s="93" t="s">
        <v>214</v>
      </c>
      <c r="I150" s="93" t="s">
        <v>19</v>
      </c>
      <c r="J150" s="93" t="s">
        <v>14</v>
      </c>
      <c r="K150" s="93" t="str">
        <f>VLOOKUP(Data!$J150,tblCountries[[Actual]:[Mapping]],2,FALSE)</f>
        <v>USA</v>
      </c>
      <c r="L150" s="93" t="str">
        <f>VLOOKUP(Data!$J150,tblCountries[[Actual]:[Continente]],3,FALSE)</f>
        <v>America</v>
      </c>
      <c r="M150" s="93" t="s">
        <v>8</v>
      </c>
      <c r="N150" s="97">
        <v>6.1</v>
      </c>
      <c r="O150" s="98" t="s">
        <v>4021</v>
      </c>
      <c r="P150" s="99" t="s">
        <v>4030</v>
      </c>
      <c r="Q150" s="100" t="s">
        <v>4049</v>
      </c>
    </row>
    <row r="151" spans="2:17" ht="15" customHeight="1" x14ac:dyDescent="0.25">
      <c r="B151" s="93" t="s">
        <v>2146</v>
      </c>
      <c r="C151" s="94">
        <v>41055.030763888892</v>
      </c>
      <c r="D151" s="95">
        <v>88000</v>
      </c>
      <c r="E151" s="93">
        <v>88000</v>
      </c>
      <c r="F151" s="93" t="s">
        <v>5</v>
      </c>
      <c r="G151" s="96">
        <f>Data!$E151*VLOOKUP(Data!$F151,tblXrate[],2,FALSE)</f>
        <v>88000</v>
      </c>
      <c r="H151" s="93" t="s">
        <v>215</v>
      </c>
      <c r="I151" s="93" t="s">
        <v>51</v>
      </c>
      <c r="J151" s="93" t="s">
        <v>14</v>
      </c>
      <c r="K151" s="93" t="str">
        <f>VLOOKUP(Data!$J151,tblCountries[[Actual]:[Mapping]],2,FALSE)</f>
        <v>USA</v>
      </c>
      <c r="L151" s="93" t="str">
        <f>VLOOKUP(Data!$J151,tblCountries[[Actual]:[Continente]],3,FALSE)</f>
        <v>America</v>
      </c>
      <c r="M151" s="93" t="s">
        <v>8</v>
      </c>
      <c r="N151" s="97">
        <v>6.1</v>
      </c>
      <c r="O151" s="98" t="s">
        <v>4021</v>
      </c>
      <c r="P151" s="99" t="s">
        <v>4030</v>
      </c>
      <c r="Q151" s="100" t="s">
        <v>4049</v>
      </c>
    </row>
    <row r="152" spans="2:17" ht="15" customHeight="1" x14ac:dyDescent="0.25">
      <c r="B152" s="93" t="s">
        <v>2147</v>
      </c>
      <c r="C152" s="94">
        <v>41055.030787037038</v>
      </c>
      <c r="D152" s="95">
        <v>80000</v>
      </c>
      <c r="E152" s="93">
        <v>80000</v>
      </c>
      <c r="F152" s="93" t="s">
        <v>5</v>
      </c>
      <c r="G152" s="96">
        <f>Data!$E152*VLOOKUP(Data!$F152,tblXrate[],2,FALSE)</f>
        <v>80000</v>
      </c>
      <c r="H152" s="93" t="s">
        <v>216</v>
      </c>
      <c r="I152" s="93" t="s">
        <v>19</v>
      </c>
      <c r="J152" s="93" t="s">
        <v>14</v>
      </c>
      <c r="K152" s="93" t="str">
        <f>VLOOKUP(Data!$J152,tblCountries[[Actual]:[Mapping]],2,FALSE)</f>
        <v>USA</v>
      </c>
      <c r="L152" s="93" t="str">
        <f>VLOOKUP(Data!$J152,tblCountries[[Actual]:[Continente]],3,FALSE)</f>
        <v>America</v>
      </c>
      <c r="M152" s="93" t="s">
        <v>17</v>
      </c>
      <c r="N152" s="97">
        <v>6.1</v>
      </c>
      <c r="O152" s="98" t="s">
        <v>4021</v>
      </c>
      <c r="P152" s="99" t="s">
        <v>4030</v>
      </c>
      <c r="Q152" s="100" t="s">
        <v>4049</v>
      </c>
    </row>
    <row r="153" spans="2:17" ht="15" customHeight="1" x14ac:dyDescent="0.25">
      <c r="B153" s="93" t="s">
        <v>2148</v>
      </c>
      <c r="C153" s="94">
        <v>41055.030810185184</v>
      </c>
      <c r="D153" s="95">
        <v>69000</v>
      </c>
      <c r="E153" s="93">
        <v>69000</v>
      </c>
      <c r="F153" s="93" t="s">
        <v>5</v>
      </c>
      <c r="G153" s="96">
        <f>Data!$E153*VLOOKUP(Data!$F153,tblXrate[],2,FALSE)</f>
        <v>69000</v>
      </c>
      <c r="H153" s="93" t="s">
        <v>217</v>
      </c>
      <c r="I153" s="93" t="s">
        <v>355</v>
      </c>
      <c r="J153" s="93" t="s">
        <v>14</v>
      </c>
      <c r="K153" s="93" t="str">
        <f>VLOOKUP(Data!$J153,tblCountries[[Actual]:[Mapping]],2,FALSE)</f>
        <v>USA</v>
      </c>
      <c r="L153" s="93" t="str">
        <f>VLOOKUP(Data!$J153,tblCountries[[Actual]:[Continente]],3,FALSE)</f>
        <v>America</v>
      </c>
      <c r="M153" s="93" t="s">
        <v>8</v>
      </c>
      <c r="N153" s="97">
        <v>6.1</v>
      </c>
      <c r="O153" s="98" t="s">
        <v>4021</v>
      </c>
      <c r="P153" s="99" t="s">
        <v>4030</v>
      </c>
      <c r="Q153" s="100" t="s">
        <v>4049</v>
      </c>
    </row>
    <row r="154" spans="2:17" ht="15" customHeight="1" x14ac:dyDescent="0.25">
      <c r="B154" s="93" t="s">
        <v>2149</v>
      </c>
      <c r="C154" s="94">
        <v>41055.030821759261</v>
      </c>
      <c r="D154" s="95">
        <v>50000</v>
      </c>
      <c r="E154" s="93">
        <v>50000</v>
      </c>
      <c r="F154" s="93" t="s">
        <v>5</v>
      </c>
      <c r="G154" s="96">
        <f>Data!$E154*VLOOKUP(Data!$F154,tblXrate[],2,FALSE)</f>
        <v>50000</v>
      </c>
      <c r="H154" s="93" t="s">
        <v>218</v>
      </c>
      <c r="I154" s="93" t="s">
        <v>19</v>
      </c>
      <c r="J154" s="93" t="s">
        <v>165</v>
      </c>
      <c r="K154" s="93" t="str">
        <f>VLOOKUP(Data!$J154,tblCountries[[Actual]:[Mapping]],2,FALSE)</f>
        <v>Mexico</v>
      </c>
      <c r="L154" s="93" t="str">
        <f>VLOOKUP(Data!$J154,tblCountries[[Actual]:[Continente]],3,FALSE)</f>
        <v>America</v>
      </c>
      <c r="M154" s="93" t="s">
        <v>12</v>
      </c>
      <c r="N154" s="97">
        <v>6.1</v>
      </c>
      <c r="O154" s="98" t="s">
        <v>4021</v>
      </c>
      <c r="P154" s="99" t="s">
        <v>4030</v>
      </c>
      <c r="Q154" s="100" t="s">
        <v>4049</v>
      </c>
    </row>
    <row r="155" spans="2:17" ht="15" customHeight="1" x14ac:dyDescent="0.25">
      <c r="B155" s="93" t="s">
        <v>2150</v>
      </c>
      <c r="C155" s="94">
        <v>41055.031018518515</v>
      </c>
      <c r="D155" s="95">
        <v>35000</v>
      </c>
      <c r="E155" s="93">
        <v>35000</v>
      </c>
      <c r="F155" s="93" t="s">
        <v>5</v>
      </c>
      <c r="G155" s="96">
        <f>Data!$E155*VLOOKUP(Data!$F155,tblXrate[],2,FALSE)</f>
        <v>35000</v>
      </c>
      <c r="H155" s="93" t="s">
        <v>219</v>
      </c>
      <c r="I155" s="93" t="s">
        <v>51</v>
      </c>
      <c r="J155" s="93" t="s">
        <v>14</v>
      </c>
      <c r="K155" s="93" t="str">
        <f>VLOOKUP(Data!$J155,tblCountries[[Actual]:[Mapping]],2,FALSE)</f>
        <v>USA</v>
      </c>
      <c r="L155" s="93" t="str">
        <f>VLOOKUP(Data!$J155,tblCountries[[Actual]:[Continente]],3,FALSE)</f>
        <v>America</v>
      </c>
      <c r="M155" s="93" t="s">
        <v>17</v>
      </c>
      <c r="N155" s="97">
        <v>6.1</v>
      </c>
      <c r="O155" s="98" t="s">
        <v>4021</v>
      </c>
      <c r="P155" s="99" t="s">
        <v>4029</v>
      </c>
      <c r="Q155" s="100" t="s">
        <v>4048</v>
      </c>
    </row>
    <row r="156" spans="2:17" ht="15" customHeight="1" x14ac:dyDescent="0.25">
      <c r="B156" s="93" t="s">
        <v>2151</v>
      </c>
      <c r="C156" s="94">
        <v>41055.031238425923</v>
      </c>
      <c r="D156" s="95">
        <v>96000</v>
      </c>
      <c r="E156" s="93">
        <v>96000</v>
      </c>
      <c r="F156" s="93" t="s">
        <v>5</v>
      </c>
      <c r="G156" s="96">
        <f>Data!$E156*VLOOKUP(Data!$F156,tblXrate[],2,FALSE)</f>
        <v>96000</v>
      </c>
      <c r="H156" s="93" t="s">
        <v>220</v>
      </c>
      <c r="I156" s="93" t="s">
        <v>19</v>
      </c>
      <c r="J156" s="93" t="s">
        <v>14</v>
      </c>
      <c r="K156" s="93" t="str">
        <f>VLOOKUP(Data!$J156,tblCountries[[Actual]:[Mapping]],2,FALSE)</f>
        <v>USA</v>
      </c>
      <c r="L156" s="93" t="str">
        <f>VLOOKUP(Data!$J156,tblCountries[[Actual]:[Continente]],3,FALSE)</f>
        <v>America</v>
      </c>
      <c r="M156" s="93" t="s">
        <v>8</v>
      </c>
      <c r="N156" s="97">
        <v>6.1</v>
      </c>
      <c r="O156" s="98" t="s">
        <v>4021</v>
      </c>
      <c r="P156" s="99" t="s">
        <v>4030</v>
      </c>
      <c r="Q156" s="100" t="s">
        <v>4049</v>
      </c>
    </row>
    <row r="157" spans="2:17" ht="15" customHeight="1" x14ac:dyDescent="0.25">
      <c r="B157" s="93" t="s">
        <v>2152</v>
      </c>
      <c r="C157" s="94">
        <v>41055.03125</v>
      </c>
      <c r="D157" s="95">
        <v>65000</v>
      </c>
      <c r="E157" s="93">
        <v>65000</v>
      </c>
      <c r="F157" s="93" t="s">
        <v>5</v>
      </c>
      <c r="G157" s="96">
        <f>Data!$E157*VLOOKUP(Data!$F157,tblXrate[],2,FALSE)</f>
        <v>65000</v>
      </c>
      <c r="H157" s="93" t="s">
        <v>221</v>
      </c>
      <c r="I157" s="93" t="s">
        <v>309</v>
      </c>
      <c r="J157" s="93" t="s">
        <v>14</v>
      </c>
      <c r="K157" s="93" t="str">
        <f>VLOOKUP(Data!$J157,tblCountries[[Actual]:[Mapping]],2,FALSE)</f>
        <v>USA</v>
      </c>
      <c r="L157" s="93" t="str">
        <f>VLOOKUP(Data!$J157,tblCountries[[Actual]:[Continente]],3,FALSE)</f>
        <v>America</v>
      </c>
      <c r="M157" s="93" t="s">
        <v>12</v>
      </c>
      <c r="N157" s="97">
        <v>6.1</v>
      </c>
      <c r="O157" s="98" t="s">
        <v>4021</v>
      </c>
      <c r="P157" s="99" t="s">
        <v>4030</v>
      </c>
      <c r="Q157" s="100" t="s">
        <v>4049</v>
      </c>
    </row>
    <row r="158" spans="2:17" ht="15" customHeight="1" x14ac:dyDescent="0.25">
      <c r="B158" s="93" t="s">
        <v>2153</v>
      </c>
      <c r="C158" s="94">
        <v>41055.031319444446</v>
      </c>
      <c r="D158" s="95">
        <v>37440</v>
      </c>
      <c r="E158" s="93">
        <v>37440</v>
      </c>
      <c r="F158" s="93" t="s">
        <v>5</v>
      </c>
      <c r="G158" s="96">
        <f>Data!$E158*VLOOKUP(Data!$F158,tblXrate[],2,FALSE)</f>
        <v>37440</v>
      </c>
      <c r="H158" s="93" t="s">
        <v>120</v>
      </c>
      <c r="I158" s="93" t="s">
        <v>19</v>
      </c>
      <c r="J158" s="93" t="s">
        <v>14</v>
      </c>
      <c r="K158" s="93" t="str">
        <f>VLOOKUP(Data!$J158,tblCountries[[Actual]:[Mapping]],2,FALSE)</f>
        <v>USA</v>
      </c>
      <c r="L158" s="93" t="str">
        <f>VLOOKUP(Data!$J158,tblCountries[[Actual]:[Continente]],3,FALSE)</f>
        <v>America</v>
      </c>
      <c r="M158" s="93" t="s">
        <v>12</v>
      </c>
      <c r="N158" s="97">
        <v>6.1</v>
      </c>
      <c r="O158" s="98" t="s">
        <v>4021</v>
      </c>
      <c r="P158" s="99" t="s">
        <v>4029</v>
      </c>
      <c r="Q158" s="100" t="s">
        <v>4048</v>
      </c>
    </row>
    <row r="159" spans="2:17" ht="15" customHeight="1" x14ac:dyDescent="0.25">
      <c r="B159" s="93" t="s">
        <v>2154</v>
      </c>
      <c r="C159" s="94">
        <v>41055.031377314815</v>
      </c>
      <c r="D159" s="95">
        <v>15500</v>
      </c>
      <c r="E159" s="93">
        <v>15500</v>
      </c>
      <c r="F159" s="93" t="s">
        <v>5</v>
      </c>
      <c r="G159" s="96">
        <f>Data!$E159*VLOOKUP(Data!$F159,tblXrate[],2,FALSE)</f>
        <v>15500</v>
      </c>
      <c r="H159" s="93" t="s">
        <v>222</v>
      </c>
      <c r="I159" s="93" t="s">
        <v>309</v>
      </c>
      <c r="J159" s="93" t="s">
        <v>165</v>
      </c>
      <c r="K159" s="93" t="str">
        <f>VLOOKUP(Data!$J159,tblCountries[[Actual]:[Mapping]],2,FALSE)</f>
        <v>Mexico</v>
      </c>
      <c r="L159" s="93" t="str">
        <f>VLOOKUP(Data!$J159,tblCountries[[Actual]:[Continente]],3,FALSE)</f>
        <v>America</v>
      </c>
      <c r="M159" s="93" t="s">
        <v>12</v>
      </c>
      <c r="N159" s="97">
        <v>6.1</v>
      </c>
      <c r="O159" s="98" t="s">
        <v>4021</v>
      </c>
      <c r="P159" s="99" t="s">
        <v>4028</v>
      </c>
      <c r="Q159" s="100" t="s">
        <v>4048</v>
      </c>
    </row>
    <row r="160" spans="2:17" ht="15" customHeight="1" x14ac:dyDescent="0.25">
      <c r="B160" s="93" t="s">
        <v>2155</v>
      </c>
      <c r="C160" s="94">
        <v>41055.031446759262</v>
      </c>
      <c r="D160" s="95" t="s">
        <v>223</v>
      </c>
      <c r="E160" s="93">
        <v>90000</v>
      </c>
      <c r="F160" s="93" t="s">
        <v>5</v>
      </c>
      <c r="G160" s="96">
        <f>Data!$E160*VLOOKUP(Data!$F160,tblXrate[],2,FALSE)</f>
        <v>90000</v>
      </c>
      <c r="H160" s="93" t="s">
        <v>224</v>
      </c>
      <c r="I160" s="93" t="s">
        <v>19</v>
      </c>
      <c r="J160" s="93" t="s">
        <v>14</v>
      </c>
      <c r="K160" s="93" t="str">
        <f>VLOOKUP(Data!$J160,tblCountries[[Actual]:[Mapping]],2,FALSE)</f>
        <v>USA</v>
      </c>
      <c r="L160" s="93" t="str">
        <f>VLOOKUP(Data!$J160,tblCountries[[Actual]:[Continente]],3,FALSE)</f>
        <v>America</v>
      </c>
      <c r="M160" s="93" t="s">
        <v>17</v>
      </c>
      <c r="N160" s="97">
        <v>6.1</v>
      </c>
      <c r="O160" s="98" t="s">
        <v>4021</v>
      </c>
      <c r="P160" s="99" t="s">
        <v>4030</v>
      </c>
      <c r="Q160" s="100" t="s">
        <v>4049</v>
      </c>
    </row>
    <row r="161" spans="2:17" ht="15" customHeight="1" x14ac:dyDescent="0.25">
      <c r="B161" s="93" t="s">
        <v>2156</v>
      </c>
      <c r="C161" s="94">
        <v>41055.031782407408</v>
      </c>
      <c r="D161" s="95">
        <v>66500</v>
      </c>
      <c r="E161" s="93">
        <v>66500</v>
      </c>
      <c r="F161" s="93" t="s">
        <v>5</v>
      </c>
      <c r="G161" s="96">
        <f>Data!$E161*VLOOKUP(Data!$F161,tblXrate[],2,FALSE)</f>
        <v>66500</v>
      </c>
      <c r="H161" s="93" t="s">
        <v>225</v>
      </c>
      <c r="I161" s="93" t="s">
        <v>19</v>
      </c>
      <c r="J161" s="93" t="s">
        <v>14</v>
      </c>
      <c r="K161" s="93" t="str">
        <f>VLOOKUP(Data!$J161,tblCountries[[Actual]:[Mapping]],2,FALSE)</f>
        <v>USA</v>
      </c>
      <c r="L161" s="93" t="str">
        <f>VLOOKUP(Data!$J161,tblCountries[[Actual]:[Continente]],3,FALSE)</f>
        <v>America</v>
      </c>
      <c r="M161" s="93" t="s">
        <v>12</v>
      </c>
      <c r="N161" s="97">
        <v>6.1</v>
      </c>
      <c r="O161" s="98" t="s">
        <v>4021</v>
      </c>
      <c r="P161" s="99" t="s">
        <v>4030</v>
      </c>
      <c r="Q161" s="100" t="s">
        <v>4049</v>
      </c>
    </row>
    <row r="162" spans="2:17" ht="15" customHeight="1" x14ac:dyDescent="0.25">
      <c r="B162" s="93" t="s">
        <v>2157</v>
      </c>
      <c r="C162" s="94">
        <v>41055.031817129631</v>
      </c>
      <c r="D162" s="95">
        <v>100000</v>
      </c>
      <c r="E162" s="93">
        <v>100000</v>
      </c>
      <c r="F162" s="93" t="s">
        <v>5</v>
      </c>
      <c r="G162" s="96">
        <f>Data!$E162*VLOOKUP(Data!$F162,tblXrate[],2,FALSE)</f>
        <v>100000</v>
      </c>
      <c r="H162" s="93" t="s">
        <v>226</v>
      </c>
      <c r="I162" s="93" t="s">
        <v>309</v>
      </c>
      <c r="J162" s="93" t="s">
        <v>14</v>
      </c>
      <c r="K162" s="93" t="str">
        <f>VLOOKUP(Data!$J162,tblCountries[[Actual]:[Mapping]],2,FALSE)</f>
        <v>USA</v>
      </c>
      <c r="L162" s="93" t="str">
        <f>VLOOKUP(Data!$J162,tblCountries[[Actual]:[Continente]],3,FALSE)</f>
        <v>America</v>
      </c>
      <c r="M162" s="93" t="s">
        <v>12</v>
      </c>
      <c r="N162" s="97">
        <v>6.1</v>
      </c>
      <c r="O162" s="98" t="s">
        <v>4021</v>
      </c>
      <c r="P162" s="99" t="s">
        <v>4031</v>
      </c>
      <c r="Q162" s="100" t="s">
        <v>4049</v>
      </c>
    </row>
    <row r="163" spans="2:17" ht="15" customHeight="1" x14ac:dyDescent="0.25">
      <c r="B163" s="93" t="s">
        <v>2158</v>
      </c>
      <c r="C163" s="94">
        <v>41055.031840277778</v>
      </c>
      <c r="D163" s="95" t="s">
        <v>227</v>
      </c>
      <c r="E163" s="93">
        <v>32250</v>
      </c>
      <c r="F163" s="93" t="s">
        <v>68</v>
      </c>
      <c r="G163" s="96">
        <f>Data!$E163*VLOOKUP(Data!$F163,tblXrate[],2,FALSE)</f>
        <v>50831.74927416991</v>
      </c>
      <c r="H163" s="93" t="s">
        <v>228</v>
      </c>
      <c r="I163" s="93" t="s">
        <v>51</v>
      </c>
      <c r="J163" s="93" t="s">
        <v>70</v>
      </c>
      <c r="K163" s="93" t="str">
        <f>VLOOKUP(Data!$J163,tblCountries[[Actual]:[Mapping]],2,FALSE)</f>
        <v>UK</v>
      </c>
      <c r="L163" s="93" t="str">
        <f>VLOOKUP(Data!$J163,tblCountries[[Actual]:[Continente]],3,FALSE)</f>
        <v>Europa</v>
      </c>
      <c r="M163" s="93" t="s">
        <v>8</v>
      </c>
      <c r="N163" s="97">
        <v>6.1</v>
      </c>
      <c r="O163" s="98" t="s">
        <v>4021</v>
      </c>
      <c r="P163" s="99" t="s">
        <v>4030</v>
      </c>
      <c r="Q163" s="100" t="s">
        <v>4049</v>
      </c>
    </row>
    <row r="164" spans="2:17" ht="15" customHeight="1" x14ac:dyDescent="0.25">
      <c r="B164" s="93" t="s">
        <v>2159</v>
      </c>
      <c r="C164" s="94">
        <v>41055.031863425924</v>
      </c>
      <c r="D164" s="95">
        <v>420000</v>
      </c>
      <c r="E164" s="93">
        <v>420000</v>
      </c>
      <c r="F164" s="93" t="s">
        <v>39</v>
      </c>
      <c r="G164" s="96">
        <f>Data!$E164*VLOOKUP(Data!$F164,tblXrate[],2,FALSE)</f>
        <v>7479.3250087258784</v>
      </c>
      <c r="H164" s="93" t="s">
        <v>229</v>
      </c>
      <c r="I164" s="93" t="s">
        <v>51</v>
      </c>
      <c r="J164" s="93" t="s">
        <v>7</v>
      </c>
      <c r="K164" s="93" t="str">
        <f>VLOOKUP(Data!$J164,tblCountries[[Actual]:[Mapping]],2,FALSE)</f>
        <v>India</v>
      </c>
      <c r="L164" s="93" t="str">
        <f>VLOOKUP(Data!$J164,tblCountries[[Actual]:[Continente]],3,FALSE)</f>
        <v>Asia</v>
      </c>
      <c r="M164" s="93" t="s">
        <v>24</v>
      </c>
      <c r="N164" s="97">
        <v>6.1</v>
      </c>
      <c r="O164" s="98" t="s">
        <v>4021</v>
      </c>
      <c r="P164" s="99" t="s">
        <v>4027</v>
      </c>
      <c r="Q164" s="100" t="s">
        <v>4048</v>
      </c>
    </row>
    <row r="165" spans="2:17" ht="15" customHeight="1" x14ac:dyDescent="0.25">
      <c r="B165" s="93" t="s">
        <v>2160</v>
      </c>
      <c r="C165" s="94">
        <v>41055.031944444447</v>
      </c>
      <c r="D165" s="95">
        <v>75000</v>
      </c>
      <c r="E165" s="93">
        <v>75000</v>
      </c>
      <c r="F165" s="93" t="s">
        <v>5</v>
      </c>
      <c r="G165" s="96">
        <f>Data!$E165*VLOOKUP(Data!$F165,tblXrate[],2,FALSE)</f>
        <v>75000</v>
      </c>
      <c r="H165" s="93" t="s">
        <v>230</v>
      </c>
      <c r="I165" s="93" t="s">
        <v>19</v>
      </c>
      <c r="J165" s="93" t="s">
        <v>14</v>
      </c>
      <c r="K165" s="93" t="str">
        <f>VLOOKUP(Data!$J165,tblCountries[[Actual]:[Mapping]],2,FALSE)</f>
        <v>USA</v>
      </c>
      <c r="L165" s="93" t="str">
        <f>VLOOKUP(Data!$J165,tblCountries[[Actual]:[Continente]],3,FALSE)</f>
        <v>America</v>
      </c>
      <c r="M165" s="93" t="s">
        <v>24</v>
      </c>
      <c r="N165" s="97">
        <v>6.1</v>
      </c>
      <c r="O165" s="98" t="s">
        <v>4021</v>
      </c>
      <c r="P165" s="99" t="s">
        <v>4030</v>
      </c>
      <c r="Q165" s="100" t="s">
        <v>4049</v>
      </c>
    </row>
    <row r="166" spans="2:17" ht="15" customHeight="1" x14ac:dyDescent="0.25">
      <c r="B166" s="93" t="s">
        <v>2161</v>
      </c>
      <c r="C166" s="94">
        <v>41055.032233796293</v>
      </c>
      <c r="D166" s="95">
        <v>58</v>
      </c>
      <c r="E166" s="93">
        <v>58000</v>
      </c>
      <c r="F166" s="93" t="s">
        <v>5</v>
      </c>
      <c r="G166" s="96">
        <f>Data!$E166*VLOOKUP(Data!$F166,tblXrate[],2,FALSE)</f>
        <v>58000</v>
      </c>
      <c r="H166" s="93" t="s">
        <v>231</v>
      </c>
      <c r="I166" s="93" t="s">
        <v>51</v>
      </c>
      <c r="J166" s="93" t="s">
        <v>87</v>
      </c>
      <c r="K166" s="93" t="str">
        <f>VLOOKUP(Data!$J166,tblCountries[[Actual]:[Mapping]],2,FALSE)</f>
        <v>Canada</v>
      </c>
      <c r="L166" s="93" t="str">
        <f>VLOOKUP(Data!$J166,tblCountries[[Actual]:[Continente]],3,FALSE)</f>
        <v>America</v>
      </c>
      <c r="M166" s="93" t="s">
        <v>24</v>
      </c>
      <c r="N166" s="97">
        <v>6.1</v>
      </c>
      <c r="O166" s="98" t="s">
        <v>4021</v>
      </c>
      <c r="P166" s="99" t="s">
        <v>4030</v>
      </c>
      <c r="Q166" s="100" t="s">
        <v>4049</v>
      </c>
    </row>
    <row r="167" spans="2:17" ht="15" customHeight="1" x14ac:dyDescent="0.25">
      <c r="B167" s="93" t="s">
        <v>2162</v>
      </c>
      <c r="C167" s="94">
        <v>41055.032280092593</v>
      </c>
      <c r="D167" s="95">
        <v>55000</v>
      </c>
      <c r="E167" s="93">
        <v>55000</v>
      </c>
      <c r="F167" s="93" t="s">
        <v>5</v>
      </c>
      <c r="G167" s="96">
        <f>Data!$E167*VLOOKUP(Data!$F167,tblXrate[],2,FALSE)</f>
        <v>55000</v>
      </c>
      <c r="H167" s="93" t="s">
        <v>232</v>
      </c>
      <c r="I167" s="93" t="s">
        <v>51</v>
      </c>
      <c r="J167" s="93" t="s">
        <v>14</v>
      </c>
      <c r="K167" s="93" t="str">
        <f>VLOOKUP(Data!$J167,tblCountries[[Actual]:[Mapping]],2,FALSE)</f>
        <v>USA</v>
      </c>
      <c r="L167" s="93" t="str">
        <f>VLOOKUP(Data!$J167,tblCountries[[Actual]:[Continente]],3,FALSE)</f>
        <v>America</v>
      </c>
      <c r="M167" s="93" t="s">
        <v>17</v>
      </c>
      <c r="N167" s="97">
        <v>6.1</v>
      </c>
      <c r="O167" s="98" t="s">
        <v>4021</v>
      </c>
      <c r="P167" s="99" t="s">
        <v>4030</v>
      </c>
      <c r="Q167" s="100" t="s">
        <v>4049</v>
      </c>
    </row>
    <row r="168" spans="2:17" ht="15" customHeight="1" x14ac:dyDescent="0.25">
      <c r="B168" s="93" t="s">
        <v>2163</v>
      </c>
      <c r="C168" s="94">
        <v>41055.033125000002</v>
      </c>
      <c r="D168" s="95">
        <v>60000</v>
      </c>
      <c r="E168" s="93">
        <v>60000</v>
      </c>
      <c r="F168" s="93" t="s">
        <v>5</v>
      </c>
      <c r="G168" s="96">
        <f>Data!$E168*VLOOKUP(Data!$F168,tblXrate[],2,FALSE)</f>
        <v>60000</v>
      </c>
      <c r="H168" s="93" t="s">
        <v>233</v>
      </c>
      <c r="I168" s="93" t="s">
        <v>19</v>
      </c>
      <c r="J168" s="93" t="s">
        <v>14</v>
      </c>
      <c r="K168" s="93" t="str">
        <f>VLOOKUP(Data!$J168,tblCountries[[Actual]:[Mapping]],2,FALSE)</f>
        <v>USA</v>
      </c>
      <c r="L168" s="93" t="str">
        <f>VLOOKUP(Data!$J168,tblCountries[[Actual]:[Continente]],3,FALSE)</f>
        <v>America</v>
      </c>
      <c r="M168" s="93" t="s">
        <v>8</v>
      </c>
      <c r="N168" s="97">
        <v>6.1</v>
      </c>
      <c r="O168" s="98" t="s">
        <v>4021</v>
      </c>
      <c r="P168" s="99" t="s">
        <v>4030</v>
      </c>
      <c r="Q168" s="100" t="s">
        <v>4049</v>
      </c>
    </row>
    <row r="169" spans="2:17" ht="15" customHeight="1" x14ac:dyDescent="0.25">
      <c r="B169" s="93" t="s">
        <v>2164</v>
      </c>
      <c r="C169" s="94">
        <v>41055.033159722225</v>
      </c>
      <c r="D169" s="95" t="s">
        <v>234</v>
      </c>
      <c r="E169" s="93">
        <v>1300000</v>
      </c>
      <c r="F169" s="93" t="s">
        <v>39</v>
      </c>
      <c r="G169" s="96">
        <f>Data!$E169*VLOOKUP(Data!$F169,tblXrate[],2,FALSE)</f>
        <v>23150.291693675339</v>
      </c>
      <c r="H169" s="93" t="s">
        <v>51</v>
      </c>
      <c r="I169" s="93" t="s">
        <v>51</v>
      </c>
      <c r="J169" s="93" t="s">
        <v>7</v>
      </c>
      <c r="K169" s="93" t="str">
        <f>VLOOKUP(Data!$J169,tblCountries[[Actual]:[Mapping]],2,FALSE)</f>
        <v>India</v>
      </c>
      <c r="L169" s="93" t="str">
        <f>VLOOKUP(Data!$J169,tblCountries[[Actual]:[Continente]],3,FALSE)</f>
        <v>Asia</v>
      </c>
      <c r="M169" s="93" t="s">
        <v>8</v>
      </c>
      <c r="N169" s="97">
        <v>6.1</v>
      </c>
      <c r="O169" s="98" t="s">
        <v>4021</v>
      </c>
      <c r="P169" s="99" t="s">
        <v>4028</v>
      </c>
      <c r="Q169" s="100" t="s">
        <v>4048</v>
      </c>
    </row>
    <row r="170" spans="2:17" ht="15" customHeight="1" x14ac:dyDescent="0.25">
      <c r="B170" s="93" t="s">
        <v>2165</v>
      </c>
      <c r="C170" s="94">
        <v>41055.033217592594</v>
      </c>
      <c r="D170" s="95">
        <v>107000</v>
      </c>
      <c r="E170" s="93">
        <v>107000</v>
      </c>
      <c r="F170" s="93" t="s">
        <v>85</v>
      </c>
      <c r="G170" s="96">
        <f>Data!$E170*VLOOKUP(Data!$F170,tblXrate[],2,FALSE)</f>
        <v>105219.68296424497</v>
      </c>
      <c r="H170" s="93" t="s">
        <v>235</v>
      </c>
      <c r="I170" s="93" t="s">
        <v>51</v>
      </c>
      <c r="J170" s="93" t="s">
        <v>87</v>
      </c>
      <c r="K170" s="93" t="str">
        <f>VLOOKUP(Data!$J170,tblCountries[[Actual]:[Mapping]],2,FALSE)</f>
        <v>Canada</v>
      </c>
      <c r="L170" s="93" t="str">
        <f>VLOOKUP(Data!$J170,tblCountries[[Actual]:[Continente]],3,FALSE)</f>
        <v>America</v>
      </c>
      <c r="M170" s="93" t="s">
        <v>17</v>
      </c>
      <c r="N170" s="97">
        <v>6.1</v>
      </c>
      <c r="O170" s="98" t="s">
        <v>4021</v>
      </c>
      <c r="P170" s="99" t="s">
        <v>4031</v>
      </c>
      <c r="Q170" s="100" t="s">
        <v>4049</v>
      </c>
    </row>
    <row r="171" spans="2:17" ht="15" customHeight="1" x14ac:dyDescent="0.25">
      <c r="B171" s="93" t="s">
        <v>2166</v>
      </c>
      <c r="C171" s="94">
        <v>41055.03329861111</v>
      </c>
      <c r="D171" s="95">
        <v>145000</v>
      </c>
      <c r="E171" s="93">
        <v>145000</v>
      </c>
      <c r="F171" s="93" t="s">
        <v>5</v>
      </c>
      <c r="G171" s="96">
        <f>Data!$E171*VLOOKUP(Data!$F171,tblXrate[],2,FALSE)</f>
        <v>145000</v>
      </c>
      <c r="H171" s="93" t="s">
        <v>236</v>
      </c>
      <c r="I171" s="93" t="s">
        <v>487</v>
      </c>
      <c r="J171" s="93" t="s">
        <v>45</v>
      </c>
      <c r="K171" s="93" t="str">
        <f>VLOOKUP(Data!$J171,tblCountries[[Actual]:[Mapping]],2,FALSE)</f>
        <v>Switzerland</v>
      </c>
      <c r="L171" s="93" t="str">
        <f>VLOOKUP(Data!$J171,tblCountries[[Actual]:[Continente]],3,FALSE)</f>
        <v>Europa</v>
      </c>
      <c r="M171" s="93" t="s">
        <v>12</v>
      </c>
      <c r="N171" s="97">
        <v>6.1</v>
      </c>
      <c r="O171" s="98" t="s">
        <v>4021</v>
      </c>
      <c r="P171" s="99" t="s">
        <v>4031</v>
      </c>
      <c r="Q171" s="100" t="s">
        <v>4049</v>
      </c>
    </row>
    <row r="172" spans="2:17" ht="15" customHeight="1" x14ac:dyDescent="0.25">
      <c r="B172" s="93" t="s">
        <v>2167</v>
      </c>
      <c r="C172" s="94">
        <v>41055.033379629633</v>
      </c>
      <c r="D172" s="95">
        <v>22880</v>
      </c>
      <c r="E172" s="93">
        <v>22880</v>
      </c>
      <c r="F172" s="93" t="s">
        <v>5</v>
      </c>
      <c r="G172" s="96">
        <f>Data!$E172*VLOOKUP(Data!$F172,tblXrate[],2,FALSE)</f>
        <v>22880</v>
      </c>
      <c r="H172" s="93" t="s">
        <v>237</v>
      </c>
      <c r="I172" s="93" t="s">
        <v>309</v>
      </c>
      <c r="J172" s="93" t="s">
        <v>14</v>
      </c>
      <c r="K172" s="93" t="str">
        <f>VLOOKUP(Data!$J172,tblCountries[[Actual]:[Mapping]],2,FALSE)</f>
        <v>USA</v>
      </c>
      <c r="L172" s="93" t="str">
        <f>VLOOKUP(Data!$J172,tblCountries[[Actual]:[Continente]],3,FALSE)</f>
        <v>America</v>
      </c>
      <c r="M172" s="93" t="s">
        <v>8</v>
      </c>
      <c r="N172" s="97">
        <v>6.1</v>
      </c>
      <c r="O172" s="98" t="s">
        <v>4021</v>
      </c>
      <c r="P172" s="99" t="s">
        <v>4028</v>
      </c>
      <c r="Q172" s="100" t="s">
        <v>4048</v>
      </c>
    </row>
    <row r="173" spans="2:17" ht="15" customHeight="1" x14ac:dyDescent="0.25">
      <c r="B173" s="93" t="s">
        <v>2168</v>
      </c>
      <c r="C173" s="94">
        <v>41055.033414351848</v>
      </c>
      <c r="D173" s="95">
        <v>80000</v>
      </c>
      <c r="E173" s="93">
        <v>80000</v>
      </c>
      <c r="F173" s="93" t="s">
        <v>5</v>
      </c>
      <c r="G173" s="96">
        <f>Data!$E173*VLOOKUP(Data!$F173,tblXrate[],2,FALSE)</f>
        <v>80000</v>
      </c>
      <c r="H173" s="93" t="s">
        <v>238</v>
      </c>
      <c r="I173" s="93" t="s">
        <v>355</v>
      </c>
      <c r="J173" s="93" t="s">
        <v>14</v>
      </c>
      <c r="K173" s="93" t="str">
        <f>VLOOKUP(Data!$J173,tblCountries[[Actual]:[Mapping]],2,FALSE)</f>
        <v>USA</v>
      </c>
      <c r="L173" s="93" t="str">
        <f>VLOOKUP(Data!$J173,tblCountries[[Actual]:[Continente]],3,FALSE)</f>
        <v>America</v>
      </c>
      <c r="M173" s="93" t="s">
        <v>8</v>
      </c>
      <c r="N173" s="97">
        <v>6.1</v>
      </c>
      <c r="O173" s="98" t="s">
        <v>4021</v>
      </c>
      <c r="P173" s="99" t="s">
        <v>4030</v>
      </c>
      <c r="Q173" s="100" t="s">
        <v>4049</v>
      </c>
    </row>
    <row r="174" spans="2:17" ht="15" customHeight="1" x14ac:dyDescent="0.25">
      <c r="B174" s="93" t="s">
        <v>2169</v>
      </c>
      <c r="C174" s="94">
        <v>41055.033460648148</v>
      </c>
      <c r="D174" s="95" t="s">
        <v>239</v>
      </c>
      <c r="E174" s="93">
        <v>500000</v>
      </c>
      <c r="F174" s="93" t="s">
        <v>39</v>
      </c>
      <c r="G174" s="96">
        <f>Data!$E174*VLOOKUP(Data!$F174,tblXrate[],2,FALSE)</f>
        <v>8903.9583437212841</v>
      </c>
      <c r="H174" s="93" t="s">
        <v>240</v>
      </c>
      <c r="I174" s="93" t="s">
        <v>19</v>
      </c>
      <c r="J174" s="93" t="s">
        <v>7</v>
      </c>
      <c r="K174" s="93" t="str">
        <f>VLOOKUP(Data!$J174,tblCountries[[Actual]:[Mapping]],2,FALSE)</f>
        <v>India</v>
      </c>
      <c r="L174" s="93" t="str">
        <f>VLOOKUP(Data!$J174,tblCountries[[Actual]:[Continente]],3,FALSE)</f>
        <v>Asia</v>
      </c>
      <c r="M174" s="93" t="s">
        <v>17</v>
      </c>
      <c r="N174" s="97">
        <v>6.1</v>
      </c>
      <c r="O174" s="98" t="s">
        <v>4021</v>
      </c>
      <c r="P174" s="99" t="s">
        <v>4027</v>
      </c>
      <c r="Q174" s="100" t="s">
        <v>4048</v>
      </c>
    </row>
    <row r="175" spans="2:17" ht="15" customHeight="1" x14ac:dyDescent="0.25">
      <c r="B175" s="93" t="s">
        <v>2170</v>
      </c>
      <c r="C175" s="94">
        <v>41055.033865740741</v>
      </c>
      <c r="D175" s="95">
        <v>90000</v>
      </c>
      <c r="E175" s="93">
        <v>90000</v>
      </c>
      <c r="F175" s="93" t="s">
        <v>85</v>
      </c>
      <c r="G175" s="96">
        <f>Data!$E175*VLOOKUP(Data!$F175,tblXrate[],2,FALSE)</f>
        <v>88502.537072729421</v>
      </c>
      <c r="H175" s="93" t="s">
        <v>241</v>
      </c>
      <c r="I175" s="93" t="s">
        <v>19</v>
      </c>
      <c r="J175" s="93" t="s">
        <v>87</v>
      </c>
      <c r="K175" s="93" t="str">
        <f>VLOOKUP(Data!$J175,tblCountries[[Actual]:[Mapping]],2,FALSE)</f>
        <v>Canada</v>
      </c>
      <c r="L175" s="93" t="str">
        <f>VLOOKUP(Data!$J175,tblCountries[[Actual]:[Continente]],3,FALSE)</f>
        <v>America</v>
      </c>
      <c r="M175" s="93" t="s">
        <v>8</v>
      </c>
      <c r="N175" s="97">
        <v>6.1</v>
      </c>
      <c r="O175" s="98" t="s">
        <v>4021</v>
      </c>
      <c r="P175" s="99" t="s">
        <v>4030</v>
      </c>
      <c r="Q175" s="100" t="s">
        <v>4049</v>
      </c>
    </row>
    <row r="176" spans="2:17" ht="15" customHeight="1" x14ac:dyDescent="0.25">
      <c r="B176" s="93" t="s">
        <v>2171</v>
      </c>
      <c r="C176" s="94">
        <v>41055.033888888887</v>
      </c>
      <c r="D176" s="95">
        <v>180000</v>
      </c>
      <c r="E176" s="93">
        <v>180000</v>
      </c>
      <c r="F176" s="93" t="s">
        <v>39</v>
      </c>
      <c r="G176" s="96">
        <f>Data!$E176*VLOOKUP(Data!$F176,tblXrate[],2,FALSE)</f>
        <v>3205.4250037396623</v>
      </c>
      <c r="H176" s="93" t="s">
        <v>242</v>
      </c>
      <c r="I176" s="93" t="s">
        <v>19</v>
      </c>
      <c r="J176" s="93" t="s">
        <v>7</v>
      </c>
      <c r="K176" s="93" t="str">
        <f>VLOOKUP(Data!$J176,tblCountries[[Actual]:[Mapping]],2,FALSE)</f>
        <v>India</v>
      </c>
      <c r="L176" s="93" t="str">
        <f>VLOOKUP(Data!$J176,tblCountries[[Actual]:[Continente]],3,FALSE)</f>
        <v>Asia</v>
      </c>
      <c r="M176" s="93" t="s">
        <v>8</v>
      </c>
      <c r="N176" s="97">
        <v>6.1</v>
      </c>
      <c r="O176" s="98" t="s">
        <v>4021</v>
      </c>
      <c r="P176" s="99" t="s">
        <v>4027</v>
      </c>
      <c r="Q176" s="100" t="s">
        <v>4048</v>
      </c>
    </row>
    <row r="177" spans="2:17" ht="15" customHeight="1" x14ac:dyDescent="0.25">
      <c r="B177" s="93" t="s">
        <v>2172</v>
      </c>
      <c r="C177" s="94">
        <v>41055.033888888887</v>
      </c>
      <c r="D177" s="95">
        <v>46584</v>
      </c>
      <c r="E177" s="93">
        <v>46584</v>
      </c>
      <c r="F177" s="93" t="s">
        <v>5</v>
      </c>
      <c r="G177" s="96">
        <f>Data!$E177*VLOOKUP(Data!$F177,tblXrate[],2,FALSE)</f>
        <v>46584</v>
      </c>
      <c r="H177" s="93" t="s">
        <v>243</v>
      </c>
      <c r="I177" s="93" t="s">
        <v>19</v>
      </c>
      <c r="J177" s="93" t="s">
        <v>14</v>
      </c>
      <c r="K177" s="93" t="str">
        <f>VLOOKUP(Data!$J177,tblCountries[[Actual]:[Mapping]],2,FALSE)</f>
        <v>USA</v>
      </c>
      <c r="L177" s="93" t="str">
        <f>VLOOKUP(Data!$J177,tblCountries[[Actual]:[Continente]],3,FALSE)</f>
        <v>America</v>
      </c>
      <c r="M177" s="93" t="s">
        <v>8</v>
      </c>
      <c r="N177" s="97">
        <v>6.1</v>
      </c>
      <c r="O177" s="98" t="s">
        <v>4021</v>
      </c>
      <c r="P177" s="99" t="s">
        <v>4029</v>
      </c>
      <c r="Q177" s="100" t="s">
        <v>4048</v>
      </c>
    </row>
    <row r="178" spans="2:17" ht="15" customHeight="1" x14ac:dyDescent="0.25">
      <c r="B178" s="93" t="s">
        <v>2173</v>
      </c>
      <c r="C178" s="94">
        <v>41055.033888888887</v>
      </c>
      <c r="D178" s="95">
        <v>67000</v>
      </c>
      <c r="E178" s="93">
        <v>67000</v>
      </c>
      <c r="F178" s="93" t="s">
        <v>5</v>
      </c>
      <c r="G178" s="96">
        <f>Data!$E178*VLOOKUP(Data!$F178,tblXrate[],2,FALSE)</f>
        <v>67000</v>
      </c>
      <c r="H178" s="93" t="s">
        <v>244</v>
      </c>
      <c r="I178" s="93" t="s">
        <v>19</v>
      </c>
      <c r="J178" s="93" t="s">
        <v>14</v>
      </c>
      <c r="K178" s="93" t="str">
        <f>VLOOKUP(Data!$J178,tblCountries[[Actual]:[Mapping]],2,FALSE)</f>
        <v>USA</v>
      </c>
      <c r="L178" s="93" t="str">
        <f>VLOOKUP(Data!$J178,tblCountries[[Actual]:[Continente]],3,FALSE)</f>
        <v>America</v>
      </c>
      <c r="M178" s="93" t="s">
        <v>8</v>
      </c>
      <c r="N178" s="97">
        <v>6.1</v>
      </c>
      <c r="O178" s="98" t="s">
        <v>4021</v>
      </c>
      <c r="P178" s="99" t="s">
        <v>4030</v>
      </c>
      <c r="Q178" s="100" t="s">
        <v>4049</v>
      </c>
    </row>
    <row r="179" spans="2:17" ht="15" customHeight="1" x14ac:dyDescent="0.25">
      <c r="B179" s="93" t="s">
        <v>2174</v>
      </c>
      <c r="C179" s="94">
        <v>41055.033993055556</v>
      </c>
      <c r="D179" s="95" t="s">
        <v>245</v>
      </c>
      <c r="E179" s="93">
        <v>1100000</v>
      </c>
      <c r="F179" s="93" t="s">
        <v>39</v>
      </c>
      <c r="G179" s="96">
        <f>Data!$E179*VLOOKUP(Data!$F179,tblXrate[],2,FALSE)</f>
        <v>19588.708356186824</v>
      </c>
      <c r="H179" s="93" t="s">
        <v>246</v>
      </c>
      <c r="I179" s="93" t="s">
        <v>51</v>
      </c>
      <c r="J179" s="93" t="s">
        <v>7</v>
      </c>
      <c r="K179" s="93" t="str">
        <f>VLOOKUP(Data!$J179,tblCountries[[Actual]:[Mapping]],2,FALSE)</f>
        <v>India</v>
      </c>
      <c r="L179" s="93" t="str">
        <f>VLOOKUP(Data!$J179,tblCountries[[Actual]:[Continente]],3,FALSE)</f>
        <v>Asia</v>
      </c>
      <c r="M179" s="93" t="s">
        <v>8</v>
      </c>
      <c r="N179" s="97">
        <v>6.1</v>
      </c>
      <c r="O179" s="98" t="s">
        <v>4021</v>
      </c>
      <c r="P179" s="99" t="s">
        <v>4028</v>
      </c>
      <c r="Q179" s="100" t="s">
        <v>4048</v>
      </c>
    </row>
    <row r="180" spans="2:17" ht="15" customHeight="1" x14ac:dyDescent="0.25">
      <c r="B180" s="93" t="s">
        <v>2175</v>
      </c>
      <c r="C180" s="94">
        <v>41055.034236111111</v>
      </c>
      <c r="D180" s="95">
        <v>92000</v>
      </c>
      <c r="E180" s="93">
        <v>92000</v>
      </c>
      <c r="F180" s="93" t="s">
        <v>5</v>
      </c>
      <c r="G180" s="96">
        <f>Data!$E180*VLOOKUP(Data!$F180,tblXrate[],2,FALSE)</f>
        <v>92000</v>
      </c>
      <c r="H180" s="93" t="s">
        <v>247</v>
      </c>
      <c r="I180" s="93" t="s">
        <v>278</v>
      </c>
      <c r="J180" s="93" t="s">
        <v>14</v>
      </c>
      <c r="K180" s="93" t="str">
        <f>VLOOKUP(Data!$J180,tblCountries[[Actual]:[Mapping]],2,FALSE)</f>
        <v>USA</v>
      </c>
      <c r="L180" s="93" t="str">
        <f>VLOOKUP(Data!$J180,tblCountries[[Actual]:[Continente]],3,FALSE)</f>
        <v>America</v>
      </c>
      <c r="M180" s="93" t="s">
        <v>8</v>
      </c>
      <c r="N180" s="97">
        <v>6.1</v>
      </c>
      <c r="O180" s="98" t="s">
        <v>4021</v>
      </c>
      <c r="P180" s="99" t="s">
        <v>4030</v>
      </c>
      <c r="Q180" s="100" t="s">
        <v>4049</v>
      </c>
    </row>
    <row r="181" spans="2:17" ht="15" customHeight="1" x14ac:dyDescent="0.25">
      <c r="B181" s="93" t="s">
        <v>2176</v>
      </c>
      <c r="C181" s="94">
        <v>41055.034270833334</v>
      </c>
      <c r="D181" s="95">
        <v>75000</v>
      </c>
      <c r="E181" s="93">
        <v>75000</v>
      </c>
      <c r="F181" s="93" t="s">
        <v>5</v>
      </c>
      <c r="G181" s="96">
        <f>Data!$E181*VLOOKUP(Data!$F181,tblXrate[],2,FALSE)</f>
        <v>75000</v>
      </c>
      <c r="H181" s="93" t="s">
        <v>248</v>
      </c>
      <c r="I181" s="93" t="s">
        <v>66</v>
      </c>
      <c r="J181" s="93" t="s">
        <v>14</v>
      </c>
      <c r="K181" s="93" t="str">
        <f>VLOOKUP(Data!$J181,tblCountries[[Actual]:[Mapping]],2,FALSE)</f>
        <v>USA</v>
      </c>
      <c r="L181" s="93" t="str">
        <f>VLOOKUP(Data!$J181,tblCountries[[Actual]:[Continente]],3,FALSE)</f>
        <v>America</v>
      </c>
      <c r="M181" s="93" t="s">
        <v>12</v>
      </c>
      <c r="N181" s="97">
        <v>6.1</v>
      </c>
      <c r="O181" s="98" t="s">
        <v>4021</v>
      </c>
      <c r="P181" s="99" t="s">
        <v>4030</v>
      </c>
      <c r="Q181" s="100" t="s">
        <v>4049</v>
      </c>
    </row>
    <row r="182" spans="2:17" ht="15" customHeight="1" x14ac:dyDescent="0.25">
      <c r="B182" s="93" t="s">
        <v>2177</v>
      </c>
      <c r="C182" s="94">
        <v>41055.034432870372</v>
      </c>
      <c r="D182" s="95">
        <v>180000</v>
      </c>
      <c r="E182" s="93">
        <v>180000</v>
      </c>
      <c r="F182" s="93" t="s">
        <v>39</v>
      </c>
      <c r="G182" s="96">
        <f>Data!$E182*VLOOKUP(Data!$F182,tblXrate[],2,FALSE)</f>
        <v>3205.4250037396623</v>
      </c>
      <c r="H182" s="93" t="s">
        <v>242</v>
      </c>
      <c r="I182" s="93" t="s">
        <v>19</v>
      </c>
      <c r="J182" s="93" t="s">
        <v>7</v>
      </c>
      <c r="K182" s="93" t="str">
        <f>VLOOKUP(Data!$J182,tblCountries[[Actual]:[Mapping]],2,FALSE)</f>
        <v>India</v>
      </c>
      <c r="L182" s="93" t="str">
        <f>VLOOKUP(Data!$J182,tblCountries[[Actual]:[Continente]],3,FALSE)</f>
        <v>Asia</v>
      </c>
      <c r="M182" s="93" t="s">
        <v>8</v>
      </c>
      <c r="N182" s="97">
        <v>6.1</v>
      </c>
      <c r="O182" s="98" t="s">
        <v>4021</v>
      </c>
      <c r="P182" s="99" t="s">
        <v>4027</v>
      </c>
      <c r="Q182" s="100" t="s">
        <v>4048</v>
      </c>
    </row>
    <row r="183" spans="2:17" ht="15" customHeight="1" x14ac:dyDescent="0.25">
      <c r="B183" s="93" t="s">
        <v>2178</v>
      </c>
      <c r="C183" s="94">
        <v>41055.034583333334</v>
      </c>
      <c r="D183" s="95">
        <v>18500</v>
      </c>
      <c r="E183" s="93">
        <v>18500</v>
      </c>
      <c r="F183" s="93" t="s">
        <v>68</v>
      </c>
      <c r="G183" s="96">
        <f>Data!$E183*VLOOKUP(Data!$F183,tblXrate[],2,FALSE)</f>
        <v>29159.298033244755</v>
      </c>
      <c r="H183" s="93" t="s">
        <v>249</v>
      </c>
      <c r="I183" s="93" t="s">
        <v>51</v>
      </c>
      <c r="J183" s="93" t="s">
        <v>70</v>
      </c>
      <c r="K183" s="93" t="str">
        <f>VLOOKUP(Data!$J183,tblCountries[[Actual]:[Mapping]],2,FALSE)</f>
        <v>UK</v>
      </c>
      <c r="L183" s="93" t="str">
        <f>VLOOKUP(Data!$J183,tblCountries[[Actual]:[Continente]],3,FALSE)</f>
        <v>Europa</v>
      </c>
      <c r="M183" s="93" t="s">
        <v>12</v>
      </c>
      <c r="N183" s="97">
        <v>6.1</v>
      </c>
      <c r="O183" s="98" t="s">
        <v>4021</v>
      </c>
      <c r="P183" s="99" t="s">
        <v>4029</v>
      </c>
      <c r="Q183" s="100" t="s">
        <v>4048</v>
      </c>
    </row>
    <row r="184" spans="2:17" ht="15" customHeight="1" x14ac:dyDescent="0.25">
      <c r="B184" s="93" t="s">
        <v>2179</v>
      </c>
      <c r="C184" s="94">
        <v>41055.03460648148</v>
      </c>
      <c r="D184" s="95">
        <v>40000</v>
      </c>
      <c r="E184" s="93">
        <v>40000</v>
      </c>
      <c r="F184" s="93" t="s">
        <v>5</v>
      </c>
      <c r="G184" s="96">
        <f>Data!$E184*VLOOKUP(Data!$F184,tblXrate[],2,FALSE)</f>
        <v>40000</v>
      </c>
      <c r="H184" s="93" t="s">
        <v>250</v>
      </c>
      <c r="I184" s="93" t="s">
        <v>19</v>
      </c>
      <c r="J184" s="93" t="s">
        <v>14</v>
      </c>
      <c r="K184" s="93" t="str">
        <f>VLOOKUP(Data!$J184,tblCountries[[Actual]:[Mapping]],2,FALSE)</f>
        <v>USA</v>
      </c>
      <c r="L184" s="93" t="str">
        <f>VLOOKUP(Data!$J184,tblCountries[[Actual]:[Continente]],3,FALSE)</f>
        <v>America</v>
      </c>
      <c r="M184" s="93" t="s">
        <v>12</v>
      </c>
      <c r="N184" s="97">
        <v>6.1</v>
      </c>
      <c r="O184" s="98" t="s">
        <v>4021</v>
      </c>
      <c r="P184" s="99" t="s">
        <v>4029</v>
      </c>
      <c r="Q184" s="100" t="s">
        <v>4048</v>
      </c>
    </row>
    <row r="185" spans="2:17" ht="15" customHeight="1" x14ac:dyDescent="0.25">
      <c r="B185" s="93" t="s">
        <v>2180</v>
      </c>
      <c r="C185" s="94">
        <v>41055.034710648149</v>
      </c>
      <c r="D185" s="95">
        <v>111680</v>
      </c>
      <c r="E185" s="93">
        <v>111680</v>
      </c>
      <c r="F185" s="93" t="s">
        <v>5</v>
      </c>
      <c r="G185" s="96">
        <f>Data!$E185*VLOOKUP(Data!$F185,tblXrate[],2,FALSE)</f>
        <v>111680</v>
      </c>
      <c r="H185" s="93" t="s">
        <v>251</v>
      </c>
      <c r="I185" s="93" t="s">
        <v>19</v>
      </c>
      <c r="J185" s="93" t="s">
        <v>14</v>
      </c>
      <c r="K185" s="93" t="str">
        <f>VLOOKUP(Data!$J185,tblCountries[[Actual]:[Mapping]],2,FALSE)</f>
        <v>USA</v>
      </c>
      <c r="L185" s="93" t="str">
        <f>VLOOKUP(Data!$J185,tblCountries[[Actual]:[Continente]],3,FALSE)</f>
        <v>America</v>
      </c>
      <c r="M185" s="93" t="s">
        <v>17</v>
      </c>
      <c r="N185" s="97">
        <v>6.1</v>
      </c>
      <c r="O185" s="98" t="s">
        <v>4021</v>
      </c>
      <c r="P185" s="99" t="s">
        <v>4031</v>
      </c>
      <c r="Q185" s="100" t="s">
        <v>4049</v>
      </c>
    </row>
    <row r="186" spans="2:17" ht="15" customHeight="1" x14ac:dyDescent="0.25">
      <c r="B186" s="93" t="s">
        <v>2181</v>
      </c>
      <c r="C186" s="94">
        <v>41055.034849537034</v>
      </c>
      <c r="D186" s="95">
        <v>41.405999999999999</v>
      </c>
      <c r="E186" s="93">
        <v>41406</v>
      </c>
      <c r="F186" s="93" t="s">
        <v>5</v>
      </c>
      <c r="G186" s="96">
        <f>Data!$E186*VLOOKUP(Data!$F186,tblXrate[],2,FALSE)</f>
        <v>41406</v>
      </c>
      <c r="H186" s="93" t="s">
        <v>252</v>
      </c>
      <c r="I186" s="93" t="s">
        <v>19</v>
      </c>
      <c r="J186" s="93" t="s">
        <v>87</v>
      </c>
      <c r="K186" s="93" t="str">
        <f>VLOOKUP(Data!$J186,tblCountries[[Actual]:[Mapping]],2,FALSE)</f>
        <v>Canada</v>
      </c>
      <c r="L186" s="93" t="str">
        <f>VLOOKUP(Data!$J186,tblCountries[[Actual]:[Continente]],3,FALSE)</f>
        <v>America</v>
      </c>
      <c r="M186" s="93" t="s">
        <v>24</v>
      </c>
      <c r="N186" s="97">
        <v>6.1</v>
      </c>
      <c r="O186" s="98" t="s">
        <v>4021</v>
      </c>
      <c r="P186" s="99" t="s">
        <v>4029</v>
      </c>
      <c r="Q186" s="100" t="s">
        <v>4048</v>
      </c>
    </row>
    <row r="187" spans="2:17" ht="15" customHeight="1" x14ac:dyDescent="0.25">
      <c r="B187" s="93" t="s">
        <v>2182</v>
      </c>
      <c r="C187" s="94">
        <v>41055.034895833334</v>
      </c>
      <c r="D187" s="95">
        <v>70000</v>
      </c>
      <c r="E187" s="93">
        <v>70000</v>
      </c>
      <c r="F187" s="93" t="s">
        <v>5</v>
      </c>
      <c r="G187" s="96">
        <f>Data!$E187*VLOOKUP(Data!$F187,tblXrate[],2,FALSE)</f>
        <v>70000</v>
      </c>
      <c r="H187" s="93" t="s">
        <v>253</v>
      </c>
      <c r="I187" s="93" t="s">
        <v>51</v>
      </c>
      <c r="J187" s="93" t="s">
        <v>14</v>
      </c>
      <c r="K187" s="93" t="str">
        <f>VLOOKUP(Data!$J187,tblCountries[[Actual]:[Mapping]],2,FALSE)</f>
        <v>USA</v>
      </c>
      <c r="L187" s="93" t="str">
        <f>VLOOKUP(Data!$J187,tblCountries[[Actual]:[Continente]],3,FALSE)</f>
        <v>America</v>
      </c>
      <c r="M187" s="93" t="s">
        <v>8</v>
      </c>
      <c r="N187" s="97">
        <v>6.1</v>
      </c>
      <c r="O187" s="98" t="s">
        <v>4021</v>
      </c>
      <c r="P187" s="99" t="s">
        <v>4030</v>
      </c>
      <c r="Q187" s="100" t="s">
        <v>4049</v>
      </c>
    </row>
    <row r="188" spans="2:17" ht="15" customHeight="1" x14ac:dyDescent="0.25">
      <c r="B188" s="93" t="s">
        <v>2183</v>
      </c>
      <c r="C188" s="94">
        <v>41055.035081018519</v>
      </c>
      <c r="D188" s="95">
        <v>40700</v>
      </c>
      <c r="E188" s="93">
        <v>40700</v>
      </c>
      <c r="F188" s="93" t="s">
        <v>5</v>
      </c>
      <c r="G188" s="96">
        <f>Data!$E188*VLOOKUP(Data!$F188,tblXrate[],2,FALSE)</f>
        <v>40700</v>
      </c>
      <c r="H188" s="93" t="s">
        <v>254</v>
      </c>
      <c r="I188" s="93" t="s">
        <v>19</v>
      </c>
      <c r="J188" s="93" t="s">
        <v>14</v>
      </c>
      <c r="K188" s="93" t="str">
        <f>VLOOKUP(Data!$J188,tblCountries[[Actual]:[Mapping]],2,FALSE)</f>
        <v>USA</v>
      </c>
      <c r="L188" s="93" t="str">
        <f>VLOOKUP(Data!$J188,tblCountries[[Actual]:[Continente]],3,FALSE)</f>
        <v>America</v>
      </c>
      <c r="M188" s="93" t="s">
        <v>24</v>
      </c>
      <c r="N188" s="97">
        <v>6.1</v>
      </c>
      <c r="O188" s="98" t="s">
        <v>4021</v>
      </c>
      <c r="P188" s="99" t="s">
        <v>4029</v>
      </c>
      <c r="Q188" s="100" t="s">
        <v>4048</v>
      </c>
    </row>
    <row r="189" spans="2:17" ht="15" customHeight="1" x14ac:dyDescent="0.25">
      <c r="B189" s="93" t="s">
        <v>2184</v>
      </c>
      <c r="C189" s="94">
        <v>41055.035092592596</v>
      </c>
      <c r="D189" s="95">
        <v>40000</v>
      </c>
      <c r="E189" s="93">
        <v>40000</v>
      </c>
      <c r="F189" s="93" t="s">
        <v>5</v>
      </c>
      <c r="G189" s="96">
        <f>Data!$E189*VLOOKUP(Data!$F189,tblXrate[],2,FALSE)</f>
        <v>40000</v>
      </c>
      <c r="H189" s="93" t="s">
        <v>255</v>
      </c>
      <c r="I189" s="93" t="s">
        <v>19</v>
      </c>
      <c r="J189" s="93" t="s">
        <v>14</v>
      </c>
      <c r="K189" s="93" t="str">
        <f>VLOOKUP(Data!$J189,tblCountries[[Actual]:[Mapping]],2,FALSE)</f>
        <v>USA</v>
      </c>
      <c r="L189" s="93" t="str">
        <f>VLOOKUP(Data!$J189,tblCountries[[Actual]:[Continente]],3,FALSE)</f>
        <v>America</v>
      </c>
      <c r="M189" s="93" t="s">
        <v>8</v>
      </c>
      <c r="N189" s="97">
        <v>6.1</v>
      </c>
      <c r="O189" s="98" t="s">
        <v>4021</v>
      </c>
      <c r="P189" s="99" t="s">
        <v>4029</v>
      </c>
      <c r="Q189" s="100" t="s">
        <v>4048</v>
      </c>
    </row>
    <row r="190" spans="2:17" ht="15" customHeight="1" x14ac:dyDescent="0.25">
      <c r="B190" s="93" t="s">
        <v>2185</v>
      </c>
      <c r="C190" s="94">
        <v>41055.035162037035</v>
      </c>
      <c r="D190" s="95">
        <v>60000</v>
      </c>
      <c r="E190" s="93">
        <v>60000</v>
      </c>
      <c r="F190" s="93" t="s">
        <v>5</v>
      </c>
      <c r="G190" s="96">
        <f>Data!$E190*VLOOKUP(Data!$F190,tblXrate[],2,FALSE)</f>
        <v>60000</v>
      </c>
      <c r="H190" s="93" t="s">
        <v>256</v>
      </c>
      <c r="I190" s="93" t="s">
        <v>309</v>
      </c>
      <c r="J190" s="93" t="s">
        <v>14</v>
      </c>
      <c r="K190" s="93" t="str">
        <f>VLOOKUP(Data!$J190,tblCountries[[Actual]:[Mapping]],2,FALSE)</f>
        <v>USA</v>
      </c>
      <c r="L190" s="93" t="str">
        <f>VLOOKUP(Data!$J190,tblCountries[[Actual]:[Continente]],3,FALSE)</f>
        <v>America</v>
      </c>
      <c r="M190" s="93" t="s">
        <v>8</v>
      </c>
      <c r="N190" s="97">
        <v>6.1</v>
      </c>
      <c r="O190" s="98" t="s">
        <v>4021</v>
      </c>
      <c r="P190" s="99" t="s">
        <v>4030</v>
      </c>
      <c r="Q190" s="100" t="s">
        <v>4049</v>
      </c>
    </row>
    <row r="191" spans="2:17" ht="15" customHeight="1" x14ac:dyDescent="0.25">
      <c r="B191" s="93" t="s">
        <v>2186</v>
      </c>
      <c r="C191" s="94">
        <v>41055.035196759258</v>
      </c>
      <c r="D191" s="95">
        <v>92000</v>
      </c>
      <c r="E191" s="93">
        <v>92000</v>
      </c>
      <c r="F191" s="93" t="s">
        <v>85</v>
      </c>
      <c r="G191" s="96">
        <f>Data!$E191*VLOOKUP(Data!$F191,tblXrate[],2,FALSE)</f>
        <v>90469.260118790073</v>
      </c>
      <c r="H191" s="93" t="s">
        <v>257</v>
      </c>
      <c r="I191" s="93" t="s">
        <v>355</v>
      </c>
      <c r="J191" s="93" t="s">
        <v>87</v>
      </c>
      <c r="K191" s="93" t="str">
        <f>VLOOKUP(Data!$J191,tblCountries[[Actual]:[Mapping]],2,FALSE)</f>
        <v>Canada</v>
      </c>
      <c r="L191" s="93" t="str">
        <f>VLOOKUP(Data!$J191,tblCountries[[Actual]:[Continente]],3,FALSE)</f>
        <v>America</v>
      </c>
      <c r="M191" s="93" t="s">
        <v>12</v>
      </c>
      <c r="N191" s="97">
        <v>6.1</v>
      </c>
      <c r="O191" s="98" t="s">
        <v>4021</v>
      </c>
      <c r="P191" s="99" t="s">
        <v>4030</v>
      </c>
      <c r="Q191" s="100" t="s">
        <v>4049</v>
      </c>
    </row>
    <row r="192" spans="2:17" ht="15" customHeight="1" x14ac:dyDescent="0.25">
      <c r="B192" s="93" t="s">
        <v>2187</v>
      </c>
      <c r="C192" s="94">
        <v>41055.035219907404</v>
      </c>
      <c r="D192" s="95">
        <v>13636.36</v>
      </c>
      <c r="E192" s="93">
        <v>13636</v>
      </c>
      <c r="F192" s="93" t="s">
        <v>5</v>
      </c>
      <c r="G192" s="96">
        <f>Data!$E192*VLOOKUP(Data!$F192,tblXrate[],2,FALSE)</f>
        <v>13636</v>
      </c>
      <c r="H192" s="93" t="s">
        <v>258</v>
      </c>
      <c r="I192" s="93" t="s">
        <v>51</v>
      </c>
      <c r="J192" s="93" t="s">
        <v>7</v>
      </c>
      <c r="K192" s="93" t="str">
        <f>VLOOKUP(Data!$J192,tblCountries[[Actual]:[Mapping]],2,FALSE)</f>
        <v>India</v>
      </c>
      <c r="L192" s="93" t="str">
        <f>VLOOKUP(Data!$J192,tblCountries[[Actual]:[Continente]],3,FALSE)</f>
        <v>Asia</v>
      </c>
      <c r="M192" s="93" t="s">
        <v>12</v>
      </c>
      <c r="N192" s="97">
        <v>6.1</v>
      </c>
      <c r="O192" s="98" t="s">
        <v>4021</v>
      </c>
      <c r="P192" s="99" t="s">
        <v>4028</v>
      </c>
      <c r="Q192" s="100" t="s">
        <v>4048</v>
      </c>
    </row>
    <row r="193" spans="2:17" ht="15" customHeight="1" x14ac:dyDescent="0.25">
      <c r="B193" s="93" t="s">
        <v>2188</v>
      </c>
      <c r="C193" s="94">
        <v>41055.035219907404</v>
      </c>
      <c r="D193" s="95">
        <v>80000</v>
      </c>
      <c r="E193" s="93">
        <v>80000</v>
      </c>
      <c r="F193" s="93" t="s">
        <v>5</v>
      </c>
      <c r="G193" s="96">
        <f>Data!$E193*VLOOKUP(Data!$F193,tblXrate[],2,FALSE)</f>
        <v>80000</v>
      </c>
      <c r="H193" s="93" t="s">
        <v>259</v>
      </c>
      <c r="I193" s="93" t="s">
        <v>51</v>
      </c>
      <c r="J193" s="93" t="s">
        <v>14</v>
      </c>
      <c r="K193" s="93" t="str">
        <f>VLOOKUP(Data!$J193,tblCountries[[Actual]:[Mapping]],2,FALSE)</f>
        <v>USA</v>
      </c>
      <c r="L193" s="93" t="str">
        <f>VLOOKUP(Data!$J193,tblCountries[[Actual]:[Continente]],3,FALSE)</f>
        <v>America</v>
      </c>
      <c r="M193" s="93" t="s">
        <v>17</v>
      </c>
      <c r="N193" s="97">
        <v>6.1</v>
      </c>
      <c r="O193" s="98" t="s">
        <v>4021</v>
      </c>
      <c r="P193" s="99" t="s">
        <v>4030</v>
      </c>
      <c r="Q193" s="100" t="s">
        <v>4049</v>
      </c>
    </row>
    <row r="194" spans="2:17" ht="15" customHeight="1" x14ac:dyDescent="0.25">
      <c r="B194" s="93" t="s">
        <v>2189</v>
      </c>
      <c r="C194" s="94">
        <v>41055.035416666666</v>
      </c>
      <c r="D194" s="95" t="s">
        <v>260</v>
      </c>
      <c r="E194" s="93">
        <v>60000</v>
      </c>
      <c r="F194" s="93" t="s">
        <v>85</v>
      </c>
      <c r="G194" s="96">
        <f>Data!$E194*VLOOKUP(Data!$F194,tblXrate[],2,FALSE)</f>
        <v>59001.691381819612</v>
      </c>
      <c r="H194" s="93" t="s">
        <v>261</v>
      </c>
      <c r="I194" s="93" t="s">
        <v>19</v>
      </c>
      <c r="J194" s="93" t="s">
        <v>87</v>
      </c>
      <c r="K194" s="93" t="str">
        <f>VLOOKUP(Data!$J194,tblCountries[[Actual]:[Mapping]],2,FALSE)</f>
        <v>Canada</v>
      </c>
      <c r="L194" s="93" t="str">
        <f>VLOOKUP(Data!$J194,tblCountries[[Actual]:[Continente]],3,FALSE)</f>
        <v>America</v>
      </c>
      <c r="M194" s="93" t="s">
        <v>17</v>
      </c>
      <c r="N194" s="97">
        <v>6.1</v>
      </c>
      <c r="O194" s="98" t="s">
        <v>4021</v>
      </c>
      <c r="P194" s="99" t="s">
        <v>4030</v>
      </c>
      <c r="Q194" s="100" t="s">
        <v>4049</v>
      </c>
    </row>
    <row r="195" spans="2:17" ht="15" customHeight="1" x14ac:dyDescent="0.25">
      <c r="B195" s="93" t="s">
        <v>2190</v>
      </c>
      <c r="C195" s="94">
        <v>41055.035914351851</v>
      </c>
      <c r="D195" s="95">
        <v>28000</v>
      </c>
      <c r="E195" s="93">
        <v>28000</v>
      </c>
      <c r="F195" s="93" t="s">
        <v>5</v>
      </c>
      <c r="G195" s="96">
        <f>Data!$E195*VLOOKUP(Data!$F195,tblXrate[],2,FALSE)</f>
        <v>28000</v>
      </c>
      <c r="H195" s="93" t="s">
        <v>262</v>
      </c>
      <c r="I195" s="93" t="s">
        <v>19</v>
      </c>
      <c r="J195" s="93" t="s">
        <v>14</v>
      </c>
      <c r="K195" s="93" t="str">
        <f>VLOOKUP(Data!$J195,tblCountries[[Actual]:[Mapping]],2,FALSE)</f>
        <v>USA</v>
      </c>
      <c r="L195" s="93" t="str">
        <f>VLOOKUP(Data!$J195,tblCountries[[Actual]:[Continente]],3,FALSE)</f>
        <v>America</v>
      </c>
      <c r="M195" s="93" t="s">
        <v>8</v>
      </c>
      <c r="N195" s="97">
        <v>6.1</v>
      </c>
      <c r="O195" s="98" t="s">
        <v>4021</v>
      </c>
      <c r="P195" s="99" t="s">
        <v>4029</v>
      </c>
      <c r="Q195" s="100" t="s">
        <v>4048</v>
      </c>
    </row>
    <row r="196" spans="2:17" ht="15" customHeight="1" x14ac:dyDescent="0.25">
      <c r="B196" s="93" t="s">
        <v>2191</v>
      </c>
      <c r="C196" s="94">
        <v>41055.036053240743</v>
      </c>
      <c r="D196" s="95">
        <v>60000</v>
      </c>
      <c r="E196" s="93">
        <v>60000</v>
      </c>
      <c r="F196" s="93" t="s">
        <v>5</v>
      </c>
      <c r="G196" s="96">
        <f>Data!$E196*VLOOKUP(Data!$F196,tblXrate[],2,FALSE)</f>
        <v>60000</v>
      </c>
      <c r="H196" s="93" t="s">
        <v>263</v>
      </c>
      <c r="I196" s="93" t="s">
        <v>19</v>
      </c>
      <c r="J196" s="93" t="s">
        <v>14</v>
      </c>
      <c r="K196" s="93" t="str">
        <f>VLOOKUP(Data!$J196,tblCountries[[Actual]:[Mapping]],2,FALSE)</f>
        <v>USA</v>
      </c>
      <c r="L196" s="93" t="str">
        <f>VLOOKUP(Data!$J196,tblCountries[[Actual]:[Continente]],3,FALSE)</f>
        <v>America</v>
      </c>
      <c r="M196" s="93" t="s">
        <v>8</v>
      </c>
      <c r="N196" s="97">
        <v>6.1</v>
      </c>
      <c r="O196" s="98" t="s">
        <v>4021</v>
      </c>
      <c r="P196" s="99" t="s">
        <v>4030</v>
      </c>
      <c r="Q196" s="100" t="s">
        <v>4049</v>
      </c>
    </row>
    <row r="197" spans="2:17" ht="15" customHeight="1" x14ac:dyDescent="0.25">
      <c r="B197" s="93" t="s">
        <v>2192</v>
      </c>
      <c r="C197" s="94">
        <v>41055.036099537036</v>
      </c>
      <c r="D197" s="95">
        <v>96000</v>
      </c>
      <c r="E197" s="93">
        <v>96000</v>
      </c>
      <c r="F197" s="93" t="s">
        <v>5</v>
      </c>
      <c r="G197" s="96">
        <f>Data!$E197*VLOOKUP(Data!$F197,tblXrate[],2,FALSE)</f>
        <v>96000</v>
      </c>
      <c r="H197" s="93" t="s">
        <v>264</v>
      </c>
      <c r="I197" s="93" t="s">
        <v>66</v>
      </c>
      <c r="J197" s="93" t="s">
        <v>14</v>
      </c>
      <c r="K197" s="93" t="str">
        <f>VLOOKUP(Data!$J197,tblCountries[[Actual]:[Mapping]],2,FALSE)</f>
        <v>USA</v>
      </c>
      <c r="L197" s="93" t="str">
        <f>VLOOKUP(Data!$J197,tblCountries[[Actual]:[Continente]],3,FALSE)</f>
        <v>America</v>
      </c>
      <c r="M197" s="93" t="s">
        <v>17</v>
      </c>
      <c r="N197" s="97">
        <v>6.1</v>
      </c>
      <c r="O197" s="98" t="s">
        <v>4021</v>
      </c>
      <c r="P197" s="99" t="s">
        <v>4030</v>
      </c>
      <c r="Q197" s="100" t="s">
        <v>4049</v>
      </c>
    </row>
    <row r="198" spans="2:17" ht="15" customHeight="1" x14ac:dyDescent="0.25">
      <c r="B198" s="93" t="s">
        <v>2193</v>
      </c>
      <c r="C198" s="94">
        <v>41055.036354166667</v>
      </c>
      <c r="D198" s="95">
        <v>67000</v>
      </c>
      <c r="E198" s="93">
        <v>67000</v>
      </c>
      <c r="F198" s="93" t="s">
        <v>5</v>
      </c>
      <c r="G198" s="96">
        <f>Data!$E198*VLOOKUP(Data!$F198,tblXrate[],2,FALSE)</f>
        <v>67000</v>
      </c>
      <c r="H198" s="93" t="s">
        <v>13</v>
      </c>
      <c r="I198" s="93" t="s">
        <v>19</v>
      </c>
      <c r="J198" s="93" t="s">
        <v>14</v>
      </c>
      <c r="K198" s="93" t="str">
        <f>VLOOKUP(Data!$J198,tblCountries[[Actual]:[Mapping]],2,FALSE)</f>
        <v>USA</v>
      </c>
      <c r="L198" s="93" t="str">
        <f>VLOOKUP(Data!$J198,tblCountries[[Actual]:[Continente]],3,FALSE)</f>
        <v>America</v>
      </c>
      <c r="M198" s="93" t="s">
        <v>8</v>
      </c>
      <c r="N198" s="97">
        <v>6.1</v>
      </c>
      <c r="O198" s="98" t="s">
        <v>4021</v>
      </c>
      <c r="P198" s="99" t="s">
        <v>4030</v>
      </c>
      <c r="Q198" s="100" t="s">
        <v>4049</v>
      </c>
    </row>
    <row r="199" spans="2:17" ht="15" customHeight="1" x14ac:dyDescent="0.25">
      <c r="B199" s="93" t="s">
        <v>2194</v>
      </c>
      <c r="C199" s="94">
        <v>41055.036400462966</v>
      </c>
      <c r="D199" s="95">
        <v>70000</v>
      </c>
      <c r="E199" s="93">
        <v>70000</v>
      </c>
      <c r="F199" s="93" t="s">
        <v>5</v>
      </c>
      <c r="G199" s="96">
        <f>Data!$E199*VLOOKUP(Data!$F199,tblXrate[],2,FALSE)</f>
        <v>70000</v>
      </c>
      <c r="H199" s="93" t="s">
        <v>265</v>
      </c>
      <c r="I199" s="93" t="s">
        <v>19</v>
      </c>
      <c r="J199" s="93" t="s">
        <v>14</v>
      </c>
      <c r="K199" s="93" t="str">
        <f>VLOOKUP(Data!$J199,tblCountries[[Actual]:[Mapping]],2,FALSE)</f>
        <v>USA</v>
      </c>
      <c r="L199" s="93" t="str">
        <f>VLOOKUP(Data!$J199,tblCountries[[Actual]:[Continente]],3,FALSE)</f>
        <v>America</v>
      </c>
      <c r="M199" s="93" t="s">
        <v>8</v>
      </c>
      <c r="N199" s="97">
        <v>6.1</v>
      </c>
      <c r="O199" s="98" t="s">
        <v>4021</v>
      </c>
      <c r="P199" s="99" t="s">
        <v>4030</v>
      </c>
      <c r="Q199" s="100" t="s">
        <v>4049</v>
      </c>
    </row>
    <row r="200" spans="2:17" ht="15" customHeight="1" x14ac:dyDescent="0.25">
      <c r="B200" s="93" t="s">
        <v>2195</v>
      </c>
      <c r="C200" s="94">
        <v>41055.036458333336</v>
      </c>
      <c r="D200" s="95">
        <v>233000</v>
      </c>
      <c r="E200" s="93">
        <v>233000</v>
      </c>
      <c r="F200" s="93" t="s">
        <v>39</v>
      </c>
      <c r="G200" s="96">
        <f>Data!$E200*VLOOKUP(Data!$F200,tblXrate[],2,FALSE)</f>
        <v>4149.2445881741187</v>
      </c>
      <c r="H200" s="93" t="s">
        <v>266</v>
      </c>
      <c r="I200" s="93" t="s">
        <v>51</v>
      </c>
      <c r="J200" s="93" t="s">
        <v>7</v>
      </c>
      <c r="K200" s="93" t="str">
        <f>VLOOKUP(Data!$J200,tblCountries[[Actual]:[Mapping]],2,FALSE)</f>
        <v>India</v>
      </c>
      <c r="L200" s="93" t="str">
        <f>VLOOKUP(Data!$J200,tblCountries[[Actual]:[Continente]],3,FALSE)</f>
        <v>Asia</v>
      </c>
      <c r="M200" s="93" t="s">
        <v>12</v>
      </c>
      <c r="N200" s="97">
        <v>6.1</v>
      </c>
      <c r="O200" s="98" t="s">
        <v>4021</v>
      </c>
      <c r="P200" s="99" t="s">
        <v>4027</v>
      </c>
      <c r="Q200" s="100" t="s">
        <v>4048</v>
      </c>
    </row>
    <row r="201" spans="2:17" ht="15" customHeight="1" x14ac:dyDescent="0.25">
      <c r="B201" s="93" t="s">
        <v>2196</v>
      </c>
      <c r="C201" s="94">
        <v>41055.036539351851</v>
      </c>
      <c r="D201" s="95" t="s">
        <v>267</v>
      </c>
      <c r="E201" s="93">
        <v>99000</v>
      </c>
      <c r="F201" s="93" t="s">
        <v>5</v>
      </c>
      <c r="G201" s="96">
        <f>Data!$E201*VLOOKUP(Data!$F201,tblXrate[],2,FALSE)</f>
        <v>99000</v>
      </c>
      <c r="H201" s="93" t="s">
        <v>268</v>
      </c>
      <c r="I201" s="93" t="s">
        <v>487</v>
      </c>
      <c r="J201" s="93" t="s">
        <v>14</v>
      </c>
      <c r="K201" s="93" t="str">
        <f>VLOOKUP(Data!$J201,tblCountries[[Actual]:[Mapping]],2,FALSE)</f>
        <v>USA</v>
      </c>
      <c r="L201" s="93" t="str">
        <f>VLOOKUP(Data!$J201,tblCountries[[Actual]:[Continente]],3,FALSE)</f>
        <v>America</v>
      </c>
      <c r="M201" s="93" t="s">
        <v>8</v>
      </c>
      <c r="N201" s="97">
        <v>6.1</v>
      </c>
      <c r="O201" s="98" t="s">
        <v>4021</v>
      </c>
      <c r="P201" s="99" t="s">
        <v>4030</v>
      </c>
      <c r="Q201" s="100" t="s">
        <v>4049</v>
      </c>
    </row>
    <row r="202" spans="2:17" ht="15" customHeight="1" x14ac:dyDescent="0.25">
      <c r="B202" s="93" t="s">
        <v>2197</v>
      </c>
      <c r="C202" s="94">
        <v>41055.036805555559</v>
      </c>
      <c r="D202" s="95">
        <v>90000</v>
      </c>
      <c r="E202" s="93">
        <v>90000</v>
      </c>
      <c r="F202" s="93" t="s">
        <v>5</v>
      </c>
      <c r="G202" s="96">
        <f>Data!$E202*VLOOKUP(Data!$F202,tblXrate[],2,FALSE)</f>
        <v>90000</v>
      </c>
      <c r="H202" s="93" t="s">
        <v>200</v>
      </c>
      <c r="I202" s="93" t="s">
        <v>51</v>
      </c>
      <c r="J202" s="93" t="s">
        <v>14</v>
      </c>
      <c r="K202" s="93" t="str">
        <f>VLOOKUP(Data!$J202,tblCountries[[Actual]:[Mapping]],2,FALSE)</f>
        <v>USA</v>
      </c>
      <c r="L202" s="93" t="str">
        <f>VLOOKUP(Data!$J202,tblCountries[[Actual]:[Continente]],3,FALSE)</f>
        <v>America</v>
      </c>
      <c r="M202" s="93" t="s">
        <v>17</v>
      </c>
      <c r="N202" s="97">
        <v>6.1</v>
      </c>
      <c r="O202" s="98" t="s">
        <v>4021</v>
      </c>
      <c r="P202" s="99" t="s">
        <v>4030</v>
      </c>
      <c r="Q202" s="100" t="s">
        <v>4049</v>
      </c>
    </row>
    <row r="203" spans="2:17" ht="15" customHeight="1" x14ac:dyDescent="0.25">
      <c r="B203" s="93" t="s">
        <v>2198</v>
      </c>
      <c r="C203" s="94">
        <v>41055.036828703705</v>
      </c>
      <c r="D203" s="95" t="s">
        <v>270</v>
      </c>
      <c r="E203" s="93">
        <v>275000</v>
      </c>
      <c r="F203" s="93" t="s">
        <v>39</v>
      </c>
      <c r="G203" s="96">
        <f>Data!$E203*VLOOKUP(Data!$F203,tblXrate[],2,FALSE)</f>
        <v>4897.177089046706</v>
      </c>
      <c r="H203" s="93" t="s">
        <v>271</v>
      </c>
      <c r="I203" s="93" t="s">
        <v>19</v>
      </c>
      <c r="J203" s="93" t="s">
        <v>7</v>
      </c>
      <c r="K203" s="93" t="str">
        <f>VLOOKUP(Data!$J203,tblCountries[[Actual]:[Mapping]],2,FALSE)</f>
        <v>India</v>
      </c>
      <c r="L203" s="93" t="str">
        <f>VLOOKUP(Data!$J203,tblCountries[[Actual]:[Continente]],3,FALSE)</f>
        <v>Asia</v>
      </c>
      <c r="M203" s="93" t="s">
        <v>17</v>
      </c>
      <c r="N203" s="97">
        <v>6.1</v>
      </c>
      <c r="O203" s="98" t="s">
        <v>4021</v>
      </c>
      <c r="P203" s="99" t="s">
        <v>4027</v>
      </c>
      <c r="Q203" s="100" t="s">
        <v>4048</v>
      </c>
    </row>
    <row r="204" spans="2:17" ht="15" customHeight="1" x14ac:dyDescent="0.25">
      <c r="B204" s="93" t="s">
        <v>2199</v>
      </c>
      <c r="C204" s="94">
        <v>41055.03701388889</v>
      </c>
      <c r="D204" s="95" t="s">
        <v>272</v>
      </c>
      <c r="E204" s="93">
        <v>192000</v>
      </c>
      <c r="F204" s="93" t="s">
        <v>39</v>
      </c>
      <c r="G204" s="96">
        <f>Data!$E204*VLOOKUP(Data!$F204,tblXrate[],2,FALSE)</f>
        <v>3419.1200039889732</v>
      </c>
      <c r="H204" s="93" t="s">
        <v>273</v>
      </c>
      <c r="I204" s="93" t="s">
        <v>19</v>
      </c>
      <c r="J204" s="93" t="s">
        <v>7</v>
      </c>
      <c r="K204" s="93" t="str">
        <f>VLOOKUP(Data!$J204,tblCountries[[Actual]:[Mapping]],2,FALSE)</f>
        <v>India</v>
      </c>
      <c r="L204" s="93" t="str">
        <f>VLOOKUP(Data!$J204,tblCountries[[Actual]:[Continente]],3,FALSE)</f>
        <v>Asia</v>
      </c>
      <c r="M204" s="93" t="s">
        <v>12</v>
      </c>
      <c r="N204" s="97">
        <v>6.1</v>
      </c>
      <c r="O204" s="98" t="s">
        <v>4021</v>
      </c>
      <c r="P204" s="99" t="s">
        <v>4027</v>
      </c>
      <c r="Q204" s="100" t="s">
        <v>4048</v>
      </c>
    </row>
    <row r="205" spans="2:17" ht="15" customHeight="1" x14ac:dyDescent="0.25">
      <c r="B205" s="93" t="s">
        <v>2200</v>
      </c>
      <c r="C205" s="94">
        <v>41055.037233796298</v>
      </c>
      <c r="D205" s="95">
        <v>51000</v>
      </c>
      <c r="E205" s="93">
        <v>51000</v>
      </c>
      <c r="F205" s="93" t="s">
        <v>5</v>
      </c>
      <c r="G205" s="96">
        <f>Data!$E205*VLOOKUP(Data!$F205,tblXrate[],2,FALSE)</f>
        <v>51000</v>
      </c>
      <c r="H205" s="93" t="s">
        <v>274</v>
      </c>
      <c r="I205" s="93" t="s">
        <v>51</v>
      </c>
      <c r="J205" s="93" t="s">
        <v>14</v>
      </c>
      <c r="K205" s="93" t="str">
        <f>VLOOKUP(Data!$J205,tblCountries[[Actual]:[Mapping]],2,FALSE)</f>
        <v>USA</v>
      </c>
      <c r="L205" s="93" t="str">
        <f>VLOOKUP(Data!$J205,tblCountries[[Actual]:[Continente]],3,FALSE)</f>
        <v>America</v>
      </c>
      <c r="M205" s="93" t="s">
        <v>8</v>
      </c>
      <c r="N205" s="97">
        <v>6.1</v>
      </c>
      <c r="O205" s="98" t="s">
        <v>4021</v>
      </c>
      <c r="P205" s="99" t="s">
        <v>4030</v>
      </c>
      <c r="Q205" s="100" t="s">
        <v>4049</v>
      </c>
    </row>
    <row r="206" spans="2:17" ht="15" customHeight="1" x14ac:dyDescent="0.25">
      <c r="B206" s="93" t="s">
        <v>2201</v>
      </c>
      <c r="C206" s="94">
        <v>41055.037291666667</v>
      </c>
      <c r="D206" s="95">
        <v>100000</v>
      </c>
      <c r="E206" s="93">
        <v>100000</v>
      </c>
      <c r="F206" s="93" t="s">
        <v>5</v>
      </c>
      <c r="G206" s="96">
        <f>Data!$E206*VLOOKUP(Data!$F206,tblXrate[],2,FALSE)</f>
        <v>100000</v>
      </c>
      <c r="H206" s="93" t="s">
        <v>275</v>
      </c>
      <c r="I206" s="93" t="s">
        <v>51</v>
      </c>
      <c r="J206" s="93" t="s">
        <v>14</v>
      </c>
      <c r="K206" s="93" t="str">
        <f>VLOOKUP(Data!$J206,tblCountries[[Actual]:[Mapping]],2,FALSE)</f>
        <v>USA</v>
      </c>
      <c r="L206" s="93" t="str">
        <f>VLOOKUP(Data!$J206,tblCountries[[Actual]:[Continente]],3,FALSE)</f>
        <v>America</v>
      </c>
      <c r="M206" s="93" t="s">
        <v>12</v>
      </c>
      <c r="N206" s="97">
        <v>6.1</v>
      </c>
      <c r="O206" s="98" t="s">
        <v>4021</v>
      </c>
      <c r="P206" s="99" t="s">
        <v>4031</v>
      </c>
      <c r="Q206" s="100" t="s">
        <v>4049</v>
      </c>
    </row>
    <row r="207" spans="2:17" ht="15" customHeight="1" x14ac:dyDescent="0.25">
      <c r="B207" s="93" t="s">
        <v>2202</v>
      </c>
      <c r="C207" s="94">
        <v>41055.03733796296</v>
      </c>
      <c r="D207" s="95" t="s">
        <v>276</v>
      </c>
      <c r="E207" s="93">
        <v>1800000</v>
      </c>
      <c r="F207" s="93" t="s">
        <v>39</v>
      </c>
      <c r="G207" s="96">
        <f>Data!$E207*VLOOKUP(Data!$F207,tblXrate[],2,FALSE)</f>
        <v>32054.250037396621</v>
      </c>
      <c r="H207" s="93" t="s">
        <v>277</v>
      </c>
      <c r="I207" s="93" t="s">
        <v>51</v>
      </c>
      <c r="J207" s="93" t="s">
        <v>7</v>
      </c>
      <c r="K207" s="93" t="str">
        <f>VLOOKUP(Data!$J207,tblCountries[[Actual]:[Mapping]],2,FALSE)</f>
        <v>India</v>
      </c>
      <c r="L207" s="93" t="str">
        <f>VLOOKUP(Data!$J207,tblCountries[[Actual]:[Continente]],3,FALSE)</f>
        <v>Asia</v>
      </c>
      <c r="M207" s="93" t="s">
        <v>24</v>
      </c>
      <c r="N207" s="97">
        <v>6.1</v>
      </c>
      <c r="O207" s="98" t="s">
        <v>4021</v>
      </c>
      <c r="P207" s="99" t="s">
        <v>4029</v>
      </c>
      <c r="Q207" s="100" t="s">
        <v>4048</v>
      </c>
    </row>
    <row r="208" spans="2:17" ht="15" customHeight="1" x14ac:dyDescent="0.25">
      <c r="B208" s="93" t="s">
        <v>2203</v>
      </c>
      <c r="C208" s="94">
        <v>41055.037638888891</v>
      </c>
      <c r="D208" s="95" t="s">
        <v>136</v>
      </c>
      <c r="E208" s="93">
        <v>30000</v>
      </c>
      <c r="F208" s="93" t="s">
        <v>68</v>
      </c>
      <c r="G208" s="96">
        <f>Data!$E208*VLOOKUP(Data!$F208,tblXrate[],2,FALSE)</f>
        <v>47285.348162018527</v>
      </c>
      <c r="H208" s="93" t="s">
        <v>279</v>
      </c>
      <c r="I208" s="93" t="s">
        <v>19</v>
      </c>
      <c r="J208" s="93" t="s">
        <v>70</v>
      </c>
      <c r="K208" s="93" t="str">
        <f>VLOOKUP(Data!$J208,tblCountries[[Actual]:[Mapping]],2,FALSE)</f>
        <v>UK</v>
      </c>
      <c r="L208" s="93" t="str">
        <f>VLOOKUP(Data!$J208,tblCountries[[Actual]:[Continente]],3,FALSE)</f>
        <v>Europa</v>
      </c>
      <c r="M208" s="93" t="s">
        <v>17</v>
      </c>
      <c r="N208" s="97">
        <v>6.1</v>
      </c>
      <c r="O208" s="98" t="s">
        <v>4021</v>
      </c>
      <c r="P208" s="99" t="s">
        <v>4029</v>
      </c>
      <c r="Q208" s="100" t="s">
        <v>4048</v>
      </c>
    </row>
    <row r="209" spans="2:17" ht="15" customHeight="1" x14ac:dyDescent="0.25">
      <c r="B209" s="93" t="s">
        <v>2204</v>
      </c>
      <c r="C209" s="94">
        <v>41055.037662037037</v>
      </c>
      <c r="D209" s="95" t="s">
        <v>280</v>
      </c>
      <c r="E209" s="93">
        <v>50000</v>
      </c>
      <c r="F209" s="93" t="s">
        <v>21</v>
      </c>
      <c r="G209" s="96">
        <f>Data!$E209*VLOOKUP(Data!$F209,tblXrate[],2,FALSE)</f>
        <v>63519.971949580387</v>
      </c>
      <c r="H209" s="93" t="s">
        <v>152</v>
      </c>
      <c r="I209" s="93" t="s">
        <v>19</v>
      </c>
      <c r="J209" s="93" t="s">
        <v>35</v>
      </c>
      <c r="K209" s="93" t="str">
        <f>VLOOKUP(Data!$J209,tblCountries[[Actual]:[Mapping]],2,FALSE)</f>
        <v>Ireland</v>
      </c>
      <c r="L209" s="93" t="str">
        <f>VLOOKUP(Data!$J209,tblCountries[[Actual]:[Continente]],3,FALSE)</f>
        <v>Europa</v>
      </c>
      <c r="M209" s="93" t="s">
        <v>8</v>
      </c>
      <c r="N209" s="97">
        <v>6.1</v>
      </c>
      <c r="O209" s="98" t="s">
        <v>4021</v>
      </c>
      <c r="P209" s="99" t="s">
        <v>4030</v>
      </c>
      <c r="Q209" s="100" t="s">
        <v>4049</v>
      </c>
    </row>
    <row r="210" spans="2:17" ht="15" customHeight="1" x14ac:dyDescent="0.25">
      <c r="B210" s="93" t="s">
        <v>2205</v>
      </c>
      <c r="C210" s="94">
        <v>41055.037685185183</v>
      </c>
      <c r="D210" s="95">
        <v>108160</v>
      </c>
      <c r="E210" s="93">
        <v>108160</v>
      </c>
      <c r="F210" s="93" t="s">
        <v>5</v>
      </c>
      <c r="G210" s="96">
        <f>Data!$E210*VLOOKUP(Data!$F210,tblXrate[],2,FALSE)</f>
        <v>108160</v>
      </c>
      <c r="H210" s="93" t="s">
        <v>281</v>
      </c>
      <c r="I210" s="93" t="s">
        <v>19</v>
      </c>
      <c r="J210" s="93" t="s">
        <v>14</v>
      </c>
      <c r="K210" s="93" t="str">
        <f>VLOOKUP(Data!$J210,tblCountries[[Actual]:[Mapping]],2,FALSE)</f>
        <v>USA</v>
      </c>
      <c r="L210" s="93" t="str">
        <f>VLOOKUP(Data!$J210,tblCountries[[Actual]:[Continente]],3,FALSE)</f>
        <v>America</v>
      </c>
      <c r="M210" s="93" t="s">
        <v>8</v>
      </c>
      <c r="N210" s="97">
        <v>6.1</v>
      </c>
      <c r="O210" s="98" t="s">
        <v>4021</v>
      </c>
      <c r="P210" s="99" t="s">
        <v>4031</v>
      </c>
      <c r="Q210" s="100" t="s">
        <v>4049</v>
      </c>
    </row>
    <row r="211" spans="2:17" ht="15" customHeight="1" x14ac:dyDescent="0.25">
      <c r="B211" s="93" t="s">
        <v>2206</v>
      </c>
      <c r="C211" s="94">
        <v>41055.037812499999</v>
      </c>
      <c r="D211" s="95">
        <v>50000</v>
      </c>
      <c r="E211" s="93">
        <v>50000</v>
      </c>
      <c r="F211" s="93" t="s">
        <v>5</v>
      </c>
      <c r="G211" s="96">
        <f>Data!$E211*VLOOKUP(Data!$F211,tblXrate[],2,FALSE)</f>
        <v>50000</v>
      </c>
      <c r="H211" s="93" t="s">
        <v>282</v>
      </c>
      <c r="I211" s="93" t="s">
        <v>51</v>
      </c>
      <c r="J211" s="93" t="s">
        <v>14</v>
      </c>
      <c r="K211" s="93" t="str">
        <f>VLOOKUP(Data!$J211,tblCountries[[Actual]:[Mapping]],2,FALSE)</f>
        <v>USA</v>
      </c>
      <c r="L211" s="93" t="str">
        <f>VLOOKUP(Data!$J211,tblCountries[[Actual]:[Continente]],3,FALSE)</f>
        <v>America</v>
      </c>
      <c r="M211" s="93" t="s">
        <v>8</v>
      </c>
      <c r="N211" s="97">
        <v>6.1</v>
      </c>
      <c r="O211" s="98" t="s">
        <v>4021</v>
      </c>
      <c r="P211" s="99" t="s">
        <v>4030</v>
      </c>
      <c r="Q211" s="100" t="s">
        <v>4049</v>
      </c>
    </row>
    <row r="212" spans="2:17" ht="15" customHeight="1" x14ac:dyDescent="0.25">
      <c r="B212" s="93" t="s">
        <v>2207</v>
      </c>
      <c r="C212" s="94">
        <v>41055.037824074076</v>
      </c>
      <c r="D212" s="95">
        <v>400000</v>
      </c>
      <c r="E212" s="93">
        <v>400000</v>
      </c>
      <c r="F212" s="93" t="s">
        <v>5</v>
      </c>
      <c r="G212" s="96">
        <f>Data!$E212*VLOOKUP(Data!$F212,tblXrate[],2,FALSE)</f>
        <v>400000</v>
      </c>
      <c r="H212" s="93" t="s">
        <v>283</v>
      </c>
      <c r="I212" s="93" t="s">
        <v>51</v>
      </c>
      <c r="J212" s="93" t="s">
        <v>14</v>
      </c>
      <c r="K212" s="93" t="str">
        <f>VLOOKUP(Data!$J212,tblCountries[[Actual]:[Mapping]],2,FALSE)</f>
        <v>USA</v>
      </c>
      <c r="L212" s="93" t="str">
        <f>VLOOKUP(Data!$J212,tblCountries[[Actual]:[Continente]],3,FALSE)</f>
        <v>America</v>
      </c>
      <c r="M212" s="93" t="s">
        <v>24</v>
      </c>
      <c r="N212" s="97">
        <v>6.1</v>
      </c>
      <c r="O212" s="98" t="s">
        <v>4021</v>
      </c>
      <c r="P212" s="99" t="s">
        <v>4026</v>
      </c>
      <c r="Q212" s="100" t="s">
        <v>4049</v>
      </c>
    </row>
    <row r="213" spans="2:17" ht="15" customHeight="1" x14ac:dyDescent="0.25">
      <c r="B213" s="93" t="s">
        <v>2208</v>
      </c>
      <c r="C213" s="94">
        <v>41055.037974537037</v>
      </c>
      <c r="D213" s="95">
        <v>43000</v>
      </c>
      <c r="E213" s="93">
        <v>43000</v>
      </c>
      <c r="F213" s="93" t="s">
        <v>5</v>
      </c>
      <c r="G213" s="96">
        <f>Data!$E213*VLOOKUP(Data!$F213,tblXrate[],2,FALSE)</f>
        <v>43000</v>
      </c>
      <c r="H213" s="93" t="s">
        <v>284</v>
      </c>
      <c r="I213" s="93" t="s">
        <v>19</v>
      </c>
      <c r="J213" s="93" t="s">
        <v>14</v>
      </c>
      <c r="K213" s="93" t="str">
        <f>VLOOKUP(Data!$J213,tblCountries[[Actual]:[Mapping]],2,FALSE)</f>
        <v>USA</v>
      </c>
      <c r="L213" s="93" t="str">
        <f>VLOOKUP(Data!$J213,tblCountries[[Actual]:[Continente]],3,FALSE)</f>
        <v>America</v>
      </c>
      <c r="M213" s="93" t="s">
        <v>12</v>
      </c>
      <c r="N213" s="97">
        <v>6.1</v>
      </c>
      <c r="O213" s="98" t="s">
        <v>4021</v>
      </c>
      <c r="P213" s="99" t="s">
        <v>4029</v>
      </c>
      <c r="Q213" s="100" t="s">
        <v>4048</v>
      </c>
    </row>
    <row r="214" spans="2:17" ht="15" customHeight="1" x14ac:dyDescent="0.25">
      <c r="B214" s="93" t="s">
        <v>2209</v>
      </c>
      <c r="C214" s="94">
        <v>41055.038032407407</v>
      </c>
      <c r="D214" s="95">
        <v>27000</v>
      </c>
      <c r="E214" s="93">
        <v>27000</v>
      </c>
      <c r="F214" s="93" t="s">
        <v>5</v>
      </c>
      <c r="G214" s="96">
        <f>Data!$E214*VLOOKUP(Data!$F214,tblXrate[],2,FALSE)</f>
        <v>27000</v>
      </c>
      <c r="H214" s="93" t="s">
        <v>169</v>
      </c>
      <c r="I214" s="93" t="s">
        <v>19</v>
      </c>
      <c r="J214" s="93" t="s">
        <v>170</v>
      </c>
      <c r="K214" s="93" t="str">
        <f>VLOOKUP(Data!$J214,tblCountries[[Actual]:[Mapping]],2,FALSE)</f>
        <v>Singapore</v>
      </c>
      <c r="L214" s="93" t="str">
        <f>VLOOKUP(Data!$J214,tblCountries[[Actual]:[Continente]],3,FALSE)</f>
        <v>Asia</v>
      </c>
      <c r="M214" s="93" t="s">
        <v>12</v>
      </c>
      <c r="N214" s="97">
        <v>6.1</v>
      </c>
      <c r="O214" s="98" t="s">
        <v>4021</v>
      </c>
      <c r="P214" s="99" t="s">
        <v>4029</v>
      </c>
      <c r="Q214" s="100" t="s">
        <v>4048</v>
      </c>
    </row>
    <row r="215" spans="2:17" ht="15" customHeight="1" x14ac:dyDescent="0.25">
      <c r="B215" s="93" t="s">
        <v>2210</v>
      </c>
      <c r="C215" s="94">
        <v>41055.038148148145</v>
      </c>
      <c r="D215" s="95">
        <v>41000</v>
      </c>
      <c r="E215" s="93">
        <v>41000</v>
      </c>
      <c r="F215" s="93" t="s">
        <v>5</v>
      </c>
      <c r="G215" s="96">
        <f>Data!$E215*VLOOKUP(Data!$F215,tblXrate[],2,FALSE)</f>
        <v>41000</v>
      </c>
      <c r="H215" s="93" t="s">
        <v>285</v>
      </c>
      <c r="I215" s="93" t="s">
        <v>51</v>
      </c>
      <c r="J215" s="93" t="s">
        <v>14</v>
      </c>
      <c r="K215" s="93" t="str">
        <f>VLOOKUP(Data!$J215,tblCountries[[Actual]:[Mapping]],2,FALSE)</f>
        <v>USA</v>
      </c>
      <c r="L215" s="93" t="str">
        <f>VLOOKUP(Data!$J215,tblCountries[[Actual]:[Continente]],3,FALSE)</f>
        <v>America</v>
      </c>
      <c r="M215" s="93" t="s">
        <v>12</v>
      </c>
      <c r="N215" s="97">
        <v>6.1</v>
      </c>
      <c r="O215" s="98" t="s">
        <v>4021</v>
      </c>
      <c r="P215" s="99" t="s">
        <v>4029</v>
      </c>
      <c r="Q215" s="100" t="s">
        <v>4048</v>
      </c>
    </row>
    <row r="216" spans="2:17" ht="15" customHeight="1" x14ac:dyDescent="0.25">
      <c r="B216" s="93" t="s">
        <v>2211</v>
      </c>
      <c r="C216" s="94">
        <v>41055.038263888891</v>
      </c>
      <c r="D216" s="95">
        <v>100000</v>
      </c>
      <c r="E216" s="93">
        <v>100000</v>
      </c>
      <c r="F216" s="93" t="s">
        <v>5</v>
      </c>
      <c r="G216" s="96">
        <f>Data!$E216*VLOOKUP(Data!$F216,tblXrate[],2,FALSE)</f>
        <v>100000</v>
      </c>
      <c r="H216" s="93" t="s">
        <v>286</v>
      </c>
      <c r="I216" s="93" t="s">
        <v>3940</v>
      </c>
      <c r="J216" s="93" t="s">
        <v>14</v>
      </c>
      <c r="K216" s="93" t="str">
        <f>VLOOKUP(Data!$J216,tblCountries[[Actual]:[Mapping]],2,FALSE)</f>
        <v>USA</v>
      </c>
      <c r="L216" s="93" t="str">
        <f>VLOOKUP(Data!$J216,tblCountries[[Actual]:[Continente]],3,FALSE)</f>
        <v>America</v>
      </c>
      <c r="M216" s="93" t="s">
        <v>8</v>
      </c>
      <c r="N216" s="97">
        <v>6.1</v>
      </c>
      <c r="O216" s="98" t="s">
        <v>4021</v>
      </c>
      <c r="P216" s="99" t="s">
        <v>4031</v>
      </c>
      <c r="Q216" s="100" t="s">
        <v>4049</v>
      </c>
    </row>
    <row r="217" spans="2:17" ht="15" customHeight="1" x14ac:dyDescent="0.25">
      <c r="B217" s="93" t="s">
        <v>2212</v>
      </c>
      <c r="C217" s="94">
        <v>41055.038773148146</v>
      </c>
      <c r="D217" s="95">
        <v>42140</v>
      </c>
      <c r="E217" s="93">
        <v>42140</v>
      </c>
      <c r="F217" s="93" t="s">
        <v>5</v>
      </c>
      <c r="G217" s="96">
        <f>Data!$E217*VLOOKUP(Data!$F217,tblXrate[],2,FALSE)</f>
        <v>42140</v>
      </c>
      <c r="H217" s="93" t="s">
        <v>287</v>
      </c>
      <c r="I217" s="93" t="s">
        <v>19</v>
      </c>
      <c r="J217" s="93" t="s">
        <v>14</v>
      </c>
      <c r="K217" s="93" t="str">
        <f>VLOOKUP(Data!$J217,tblCountries[[Actual]:[Mapping]],2,FALSE)</f>
        <v>USA</v>
      </c>
      <c r="L217" s="93" t="str">
        <f>VLOOKUP(Data!$J217,tblCountries[[Actual]:[Continente]],3,FALSE)</f>
        <v>America</v>
      </c>
      <c r="M217" s="93" t="s">
        <v>8</v>
      </c>
      <c r="N217" s="97">
        <v>6.1</v>
      </c>
      <c r="O217" s="98" t="s">
        <v>4021</v>
      </c>
      <c r="P217" s="99" t="s">
        <v>4029</v>
      </c>
      <c r="Q217" s="100" t="s">
        <v>4048</v>
      </c>
    </row>
    <row r="218" spans="2:17" ht="15" customHeight="1" x14ac:dyDescent="0.25">
      <c r="B218" s="93" t="s">
        <v>2213</v>
      </c>
      <c r="C218" s="94">
        <v>41055.038958333331</v>
      </c>
      <c r="D218" s="95">
        <v>80000</v>
      </c>
      <c r="E218" s="93">
        <v>80000</v>
      </c>
      <c r="F218" s="93" t="s">
        <v>5</v>
      </c>
      <c r="G218" s="96">
        <f>Data!$E218*VLOOKUP(Data!$F218,tblXrate[],2,FALSE)</f>
        <v>80000</v>
      </c>
      <c r="H218" s="93" t="s">
        <v>134</v>
      </c>
      <c r="I218" s="93" t="s">
        <v>19</v>
      </c>
      <c r="J218" s="93" t="s">
        <v>14</v>
      </c>
      <c r="K218" s="93" t="str">
        <f>VLOOKUP(Data!$J218,tblCountries[[Actual]:[Mapping]],2,FALSE)</f>
        <v>USA</v>
      </c>
      <c r="L218" s="93" t="str">
        <f>VLOOKUP(Data!$J218,tblCountries[[Actual]:[Continente]],3,FALSE)</f>
        <v>America</v>
      </c>
      <c r="M218" s="93" t="s">
        <v>8</v>
      </c>
      <c r="N218" s="97">
        <v>6.1</v>
      </c>
      <c r="O218" s="98" t="s">
        <v>4021</v>
      </c>
      <c r="P218" s="99" t="s">
        <v>4030</v>
      </c>
      <c r="Q218" s="100" t="s">
        <v>4049</v>
      </c>
    </row>
    <row r="219" spans="2:17" ht="15" customHeight="1" x14ac:dyDescent="0.25">
      <c r="B219" s="93" t="s">
        <v>2214</v>
      </c>
      <c r="C219" s="94">
        <v>41055.039317129631</v>
      </c>
      <c r="D219" s="95">
        <v>41600</v>
      </c>
      <c r="E219" s="93">
        <v>41600</v>
      </c>
      <c r="F219" s="93" t="s">
        <v>5</v>
      </c>
      <c r="G219" s="96">
        <f>Data!$E219*VLOOKUP(Data!$F219,tblXrate[],2,FALSE)</f>
        <v>41600</v>
      </c>
      <c r="H219" s="93" t="s">
        <v>200</v>
      </c>
      <c r="I219" s="93" t="s">
        <v>51</v>
      </c>
      <c r="J219" s="93" t="s">
        <v>14</v>
      </c>
      <c r="K219" s="93" t="str">
        <f>VLOOKUP(Data!$J219,tblCountries[[Actual]:[Mapping]],2,FALSE)</f>
        <v>USA</v>
      </c>
      <c r="L219" s="93" t="str">
        <f>VLOOKUP(Data!$J219,tblCountries[[Actual]:[Continente]],3,FALSE)</f>
        <v>America</v>
      </c>
      <c r="M219" s="93" t="s">
        <v>8</v>
      </c>
      <c r="N219" s="97">
        <v>6.1</v>
      </c>
      <c r="O219" s="98" t="s">
        <v>4021</v>
      </c>
      <c r="P219" s="99" t="s">
        <v>4029</v>
      </c>
      <c r="Q219" s="100" t="s">
        <v>4048</v>
      </c>
    </row>
    <row r="220" spans="2:17" ht="15" customHeight="1" x14ac:dyDescent="0.25">
      <c r="B220" s="93" t="s">
        <v>2215</v>
      </c>
      <c r="C220" s="94">
        <v>41055.039317129631</v>
      </c>
      <c r="D220" s="95" t="s">
        <v>288</v>
      </c>
      <c r="E220" s="93">
        <v>45000</v>
      </c>
      <c r="F220" s="93" t="s">
        <v>5</v>
      </c>
      <c r="G220" s="96">
        <f>Data!$E220*VLOOKUP(Data!$F220,tblXrate[],2,FALSE)</f>
        <v>45000</v>
      </c>
      <c r="H220" s="93" t="s">
        <v>289</v>
      </c>
      <c r="I220" s="93" t="s">
        <v>309</v>
      </c>
      <c r="J220" s="93" t="s">
        <v>14</v>
      </c>
      <c r="K220" s="93" t="str">
        <f>VLOOKUP(Data!$J220,tblCountries[[Actual]:[Mapping]],2,FALSE)</f>
        <v>USA</v>
      </c>
      <c r="L220" s="93" t="str">
        <f>VLOOKUP(Data!$J220,tblCountries[[Actual]:[Continente]],3,FALSE)</f>
        <v>America</v>
      </c>
      <c r="M220" s="93" t="s">
        <v>17</v>
      </c>
      <c r="N220" s="97">
        <v>6.1</v>
      </c>
      <c r="O220" s="98" t="s">
        <v>4021</v>
      </c>
      <c r="P220" s="99" t="s">
        <v>4029</v>
      </c>
      <c r="Q220" s="100" t="s">
        <v>4048</v>
      </c>
    </row>
    <row r="221" spans="2:17" ht="15" customHeight="1" x14ac:dyDescent="0.25">
      <c r="B221" s="93" t="s">
        <v>2216</v>
      </c>
      <c r="C221" s="94">
        <v>41055.039513888885</v>
      </c>
      <c r="D221" s="95">
        <v>78000</v>
      </c>
      <c r="E221" s="93">
        <v>78000</v>
      </c>
      <c r="F221" s="93" t="s">
        <v>5</v>
      </c>
      <c r="G221" s="96">
        <f>Data!$E221*VLOOKUP(Data!$F221,tblXrate[],2,FALSE)</f>
        <v>78000</v>
      </c>
      <c r="H221" s="93" t="s">
        <v>290</v>
      </c>
      <c r="I221" s="93" t="s">
        <v>309</v>
      </c>
      <c r="J221" s="93" t="s">
        <v>291</v>
      </c>
      <c r="K221" s="93" t="str">
        <f>VLOOKUP(Data!$J221,tblCountries[[Actual]:[Mapping]],2,FALSE)</f>
        <v>Bermuda</v>
      </c>
      <c r="L221" s="93" t="str">
        <f>VLOOKUP(Data!$J221,tblCountries[[Actual]:[Continente]],3,FALSE)</f>
        <v>America</v>
      </c>
      <c r="M221" s="93" t="s">
        <v>8</v>
      </c>
      <c r="N221" s="97">
        <v>6.1</v>
      </c>
      <c r="O221" s="98" t="s">
        <v>4021</v>
      </c>
      <c r="P221" s="99" t="s">
        <v>4030</v>
      </c>
      <c r="Q221" s="100" t="s">
        <v>4049</v>
      </c>
    </row>
    <row r="222" spans="2:17" ht="15" customHeight="1" x14ac:dyDescent="0.25">
      <c r="B222" s="93" t="s">
        <v>2217</v>
      </c>
      <c r="C222" s="94">
        <v>41055.039826388886</v>
      </c>
      <c r="D222" s="95" t="s">
        <v>292</v>
      </c>
      <c r="E222" s="93">
        <v>500000</v>
      </c>
      <c r="F222" s="93" t="s">
        <v>39</v>
      </c>
      <c r="G222" s="96">
        <f>Data!$E222*VLOOKUP(Data!$F222,tblXrate[],2,FALSE)</f>
        <v>8903.9583437212841</v>
      </c>
      <c r="H222" s="93" t="s">
        <v>200</v>
      </c>
      <c r="I222" s="93" t="s">
        <v>51</v>
      </c>
      <c r="J222" s="93" t="s">
        <v>7</v>
      </c>
      <c r="K222" s="93" t="str">
        <f>VLOOKUP(Data!$J222,tblCountries[[Actual]:[Mapping]],2,FALSE)</f>
        <v>India</v>
      </c>
      <c r="L222" s="93" t="str">
        <f>VLOOKUP(Data!$J222,tblCountries[[Actual]:[Continente]],3,FALSE)</f>
        <v>Asia</v>
      </c>
      <c r="M222" s="93" t="s">
        <v>8</v>
      </c>
      <c r="N222" s="97">
        <v>6.1</v>
      </c>
      <c r="O222" s="98" t="s">
        <v>4021</v>
      </c>
      <c r="P222" s="99" t="s">
        <v>4027</v>
      </c>
      <c r="Q222" s="100" t="s">
        <v>4048</v>
      </c>
    </row>
    <row r="223" spans="2:17" ht="15" customHeight="1" x14ac:dyDescent="0.25">
      <c r="B223" s="93" t="s">
        <v>2218</v>
      </c>
      <c r="C223" s="94">
        <v>41055.039988425924</v>
      </c>
      <c r="D223" s="95" t="s">
        <v>293</v>
      </c>
      <c r="E223" s="93">
        <v>350000</v>
      </c>
      <c r="F223" s="93" t="s">
        <v>39</v>
      </c>
      <c r="G223" s="96">
        <f>Data!$E223*VLOOKUP(Data!$F223,tblXrate[],2,FALSE)</f>
        <v>6232.7708406048987</v>
      </c>
      <c r="H223" s="93" t="s">
        <v>294</v>
      </c>
      <c r="I223" s="93" t="s">
        <v>309</v>
      </c>
      <c r="J223" s="93" t="s">
        <v>7</v>
      </c>
      <c r="K223" s="93" t="str">
        <f>VLOOKUP(Data!$J223,tblCountries[[Actual]:[Mapping]],2,FALSE)</f>
        <v>India</v>
      </c>
      <c r="L223" s="93" t="str">
        <f>VLOOKUP(Data!$J223,tblCountries[[Actual]:[Continente]],3,FALSE)</f>
        <v>Asia</v>
      </c>
      <c r="M223" s="93" t="s">
        <v>8</v>
      </c>
      <c r="N223" s="97">
        <v>6.1</v>
      </c>
      <c r="O223" s="98" t="s">
        <v>4021</v>
      </c>
      <c r="P223" s="99" t="s">
        <v>4027</v>
      </c>
      <c r="Q223" s="100" t="s">
        <v>4048</v>
      </c>
    </row>
    <row r="224" spans="2:17" ht="15" customHeight="1" x14ac:dyDescent="0.25">
      <c r="B224" s="93" t="s">
        <v>2219</v>
      </c>
      <c r="C224" s="94">
        <v>41055.040092592593</v>
      </c>
      <c r="D224" s="95">
        <v>72500</v>
      </c>
      <c r="E224" s="93">
        <v>72500</v>
      </c>
      <c r="F224" s="93" t="s">
        <v>5</v>
      </c>
      <c r="G224" s="96">
        <f>Data!$E224*VLOOKUP(Data!$F224,tblXrate[],2,FALSE)</f>
        <v>72500</v>
      </c>
      <c r="H224" s="93" t="s">
        <v>295</v>
      </c>
      <c r="I224" s="93" t="s">
        <v>487</v>
      </c>
      <c r="J224" s="93" t="s">
        <v>14</v>
      </c>
      <c r="K224" s="93" t="str">
        <f>VLOOKUP(Data!$J224,tblCountries[[Actual]:[Mapping]],2,FALSE)</f>
        <v>USA</v>
      </c>
      <c r="L224" s="93" t="str">
        <f>VLOOKUP(Data!$J224,tblCountries[[Actual]:[Continente]],3,FALSE)</f>
        <v>America</v>
      </c>
      <c r="M224" s="93" t="s">
        <v>8</v>
      </c>
      <c r="N224" s="97">
        <v>6.1</v>
      </c>
      <c r="O224" s="98" t="s">
        <v>4021</v>
      </c>
      <c r="P224" s="99" t="s">
        <v>4030</v>
      </c>
      <c r="Q224" s="100" t="s">
        <v>4049</v>
      </c>
    </row>
    <row r="225" spans="2:17" ht="15" customHeight="1" x14ac:dyDescent="0.25">
      <c r="B225" s="93" t="s">
        <v>2220</v>
      </c>
      <c r="C225" s="94">
        <v>41055.040185185186</v>
      </c>
      <c r="D225" s="95" t="s">
        <v>296</v>
      </c>
      <c r="E225" s="93">
        <v>138000</v>
      </c>
      <c r="F225" s="93" t="s">
        <v>5</v>
      </c>
      <c r="G225" s="96">
        <f>Data!$E225*VLOOKUP(Data!$F225,tblXrate[],2,FALSE)</f>
        <v>138000</v>
      </c>
      <c r="H225" s="93" t="s">
        <v>297</v>
      </c>
      <c r="I225" s="93" t="s">
        <v>278</v>
      </c>
      <c r="J225" s="93" t="s">
        <v>298</v>
      </c>
      <c r="K225" s="93" t="str">
        <f>VLOOKUP(Data!$J225,tblCountries[[Actual]:[Mapping]],2,FALSE)</f>
        <v>Thailand</v>
      </c>
      <c r="L225" s="93" t="str">
        <f>VLOOKUP(Data!$J225,tblCountries[[Actual]:[Continente]],3,FALSE)</f>
        <v>Asia</v>
      </c>
      <c r="M225" s="93" t="s">
        <v>8</v>
      </c>
      <c r="N225" s="97">
        <v>6.1</v>
      </c>
      <c r="O225" s="98" t="s">
        <v>4021</v>
      </c>
      <c r="P225" s="99" t="s">
        <v>4031</v>
      </c>
      <c r="Q225" s="100" t="s">
        <v>4049</v>
      </c>
    </row>
    <row r="226" spans="2:17" ht="15" customHeight="1" x14ac:dyDescent="0.25">
      <c r="B226" s="93" t="s">
        <v>2221</v>
      </c>
      <c r="C226" s="94">
        <v>41055.040312500001</v>
      </c>
      <c r="D226" s="95">
        <v>480000</v>
      </c>
      <c r="E226" s="93">
        <v>480000</v>
      </c>
      <c r="F226" s="93" t="s">
        <v>39</v>
      </c>
      <c r="G226" s="96">
        <f>Data!$E226*VLOOKUP(Data!$F226,tblXrate[],2,FALSE)</f>
        <v>8547.8000099724322</v>
      </c>
      <c r="H226" s="93" t="s">
        <v>299</v>
      </c>
      <c r="I226" s="93" t="s">
        <v>51</v>
      </c>
      <c r="J226" s="93" t="s">
        <v>7</v>
      </c>
      <c r="K226" s="93" t="str">
        <f>VLOOKUP(Data!$J226,tblCountries[[Actual]:[Mapping]],2,FALSE)</f>
        <v>India</v>
      </c>
      <c r="L226" s="93" t="str">
        <f>VLOOKUP(Data!$J226,tblCountries[[Actual]:[Continente]],3,FALSE)</f>
        <v>Asia</v>
      </c>
      <c r="M226" s="93" t="s">
        <v>8</v>
      </c>
      <c r="N226" s="97">
        <v>6.1</v>
      </c>
      <c r="O226" s="98" t="s">
        <v>4021</v>
      </c>
      <c r="P226" s="99" t="s">
        <v>4027</v>
      </c>
      <c r="Q226" s="100" t="s">
        <v>4048</v>
      </c>
    </row>
    <row r="227" spans="2:17" ht="15" customHeight="1" x14ac:dyDescent="0.25">
      <c r="B227" s="93" t="s">
        <v>2222</v>
      </c>
      <c r="C227" s="94">
        <v>41055.040335648147</v>
      </c>
      <c r="D227" s="95">
        <v>80000</v>
      </c>
      <c r="E227" s="93">
        <v>80000</v>
      </c>
      <c r="F227" s="93" t="s">
        <v>5</v>
      </c>
      <c r="G227" s="96">
        <f>Data!$E227*VLOOKUP(Data!$F227,tblXrate[],2,FALSE)</f>
        <v>80000</v>
      </c>
      <c r="H227" s="93" t="s">
        <v>71</v>
      </c>
      <c r="I227" s="93" t="s">
        <v>19</v>
      </c>
      <c r="J227" s="93" t="s">
        <v>14</v>
      </c>
      <c r="K227" s="93" t="str">
        <f>VLOOKUP(Data!$J227,tblCountries[[Actual]:[Mapping]],2,FALSE)</f>
        <v>USA</v>
      </c>
      <c r="L227" s="93" t="str">
        <f>VLOOKUP(Data!$J227,tblCountries[[Actual]:[Continente]],3,FALSE)</f>
        <v>America</v>
      </c>
      <c r="M227" s="93" t="s">
        <v>8</v>
      </c>
      <c r="N227" s="97">
        <v>6.1</v>
      </c>
      <c r="O227" s="98" t="s">
        <v>4021</v>
      </c>
      <c r="P227" s="99" t="s">
        <v>4030</v>
      </c>
      <c r="Q227" s="100" t="s">
        <v>4049</v>
      </c>
    </row>
    <row r="228" spans="2:17" ht="15" customHeight="1" x14ac:dyDescent="0.25">
      <c r="B228" s="93" t="s">
        <v>2223</v>
      </c>
      <c r="C228" s="94">
        <v>41055.040347222224</v>
      </c>
      <c r="D228" s="95">
        <v>50000</v>
      </c>
      <c r="E228" s="93">
        <v>50000</v>
      </c>
      <c r="F228" s="93" t="s">
        <v>5</v>
      </c>
      <c r="G228" s="96">
        <f>Data!$E228*VLOOKUP(Data!$F228,tblXrate[],2,FALSE)</f>
        <v>50000</v>
      </c>
      <c r="H228" s="93" t="s">
        <v>200</v>
      </c>
      <c r="I228" s="93" t="s">
        <v>51</v>
      </c>
      <c r="J228" s="93" t="s">
        <v>14</v>
      </c>
      <c r="K228" s="93" t="str">
        <f>VLOOKUP(Data!$J228,tblCountries[[Actual]:[Mapping]],2,FALSE)</f>
        <v>USA</v>
      </c>
      <c r="L228" s="93" t="str">
        <f>VLOOKUP(Data!$J228,tblCountries[[Actual]:[Continente]],3,FALSE)</f>
        <v>America</v>
      </c>
      <c r="M228" s="93" t="s">
        <v>8</v>
      </c>
      <c r="N228" s="97">
        <v>6.1</v>
      </c>
      <c r="O228" s="98" t="s">
        <v>4021</v>
      </c>
      <c r="P228" s="99" t="s">
        <v>4030</v>
      </c>
      <c r="Q228" s="100" t="s">
        <v>4049</v>
      </c>
    </row>
    <row r="229" spans="2:17" ht="15" customHeight="1" x14ac:dyDescent="0.25">
      <c r="B229" s="93" t="s">
        <v>2224</v>
      </c>
      <c r="C229" s="94">
        <v>41055.040393518517</v>
      </c>
      <c r="D229" s="95">
        <v>45000</v>
      </c>
      <c r="E229" s="93">
        <v>45000</v>
      </c>
      <c r="F229" s="93" t="s">
        <v>85</v>
      </c>
      <c r="G229" s="96">
        <f>Data!$E229*VLOOKUP(Data!$F229,tblXrate[],2,FALSE)</f>
        <v>44251.268536364711</v>
      </c>
      <c r="H229" s="93" t="s">
        <v>300</v>
      </c>
      <c r="I229" s="93" t="s">
        <v>66</v>
      </c>
      <c r="J229" s="93" t="s">
        <v>87</v>
      </c>
      <c r="K229" s="93" t="str">
        <f>VLOOKUP(Data!$J229,tblCountries[[Actual]:[Mapping]],2,FALSE)</f>
        <v>Canada</v>
      </c>
      <c r="L229" s="93" t="str">
        <f>VLOOKUP(Data!$J229,tblCountries[[Actual]:[Continente]],3,FALSE)</f>
        <v>America</v>
      </c>
      <c r="M229" s="93" t="s">
        <v>24</v>
      </c>
      <c r="N229" s="97">
        <v>6.1</v>
      </c>
      <c r="O229" s="98" t="s">
        <v>4021</v>
      </c>
      <c r="P229" s="99" t="s">
        <v>4029</v>
      </c>
      <c r="Q229" s="100" t="s">
        <v>4048</v>
      </c>
    </row>
    <row r="230" spans="2:17" ht="15" customHeight="1" x14ac:dyDescent="0.25">
      <c r="B230" s="93" t="s">
        <v>2225</v>
      </c>
      <c r="C230" s="94">
        <v>41055.040532407409</v>
      </c>
      <c r="D230" s="95">
        <v>43000</v>
      </c>
      <c r="E230" s="93">
        <v>43000</v>
      </c>
      <c r="F230" s="93" t="s">
        <v>68</v>
      </c>
      <c r="G230" s="96">
        <f>Data!$E230*VLOOKUP(Data!$F230,tblXrate[],2,FALSE)</f>
        <v>67775.665698893223</v>
      </c>
      <c r="H230" s="93" t="s">
        <v>301</v>
      </c>
      <c r="I230" s="93" t="s">
        <v>51</v>
      </c>
      <c r="J230" s="93" t="s">
        <v>70</v>
      </c>
      <c r="K230" s="93" t="str">
        <f>VLOOKUP(Data!$J230,tblCountries[[Actual]:[Mapping]],2,FALSE)</f>
        <v>UK</v>
      </c>
      <c r="L230" s="93" t="str">
        <f>VLOOKUP(Data!$J230,tblCountries[[Actual]:[Continente]],3,FALSE)</f>
        <v>Europa</v>
      </c>
      <c r="M230" s="93" t="s">
        <v>17</v>
      </c>
      <c r="N230" s="97">
        <v>6.1</v>
      </c>
      <c r="O230" s="98" t="s">
        <v>4021</v>
      </c>
      <c r="P230" s="99" t="s">
        <v>4030</v>
      </c>
      <c r="Q230" s="100" t="s">
        <v>4049</v>
      </c>
    </row>
    <row r="231" spans="2:17" ht="15" customHeight="1" x14ac:dyDescent="0.25">
      <c r="B231" s="93" t="s">
        <v>2226</v>
      </c>
      <c r="C231" s="94">
        <v>41055.040925925925</v>
      </c>
      <c r="D231" s="95">
        <v>200000</v>
      </c>
      <c r="E231" s="93">
        <v>200000</v>
      </c>
      <c r="F231" s="93" t="s">
        <v>39</v>
      </c>
      <c r="G231" s="96">
        <f>Data!$E231*VLOOKUP(Data!$F231,tblXrate[],2,FALSE)</f>
        <v>3561.5833374885137</v>
      </c>
      <c r="H231" s="93" t="s">
        <v>302</v>
      </c>
      <c r="I231" s="93" t="s">
        <v>19</v>
      </c>
      <c r="J231" s="93" t="s">
        <v>7</v>
      </c>
      <c r="K231" s="93" t="str">
        <f>VLOOKUP(Data!$J231,tblCountries[[Actual]:[Mapping]],2,FALSE)</f>
        <v>India</v>
      </c>
      <c r="L231" s="93" t="str">
        <f>VLOOKUP(Data!$J231,tblCountries[[Actual]:[Continente]],3,FALSE)</f>
        <v>Asia</v>
      </c>
      <c r="M231" s="93" t="s">
        <v>24</v>
      </c>
      <c r="N231" s="97">
        <v>6.1</v>
      </c>
      <c r="O231" s="98" t="s">
        <v>4021</v>
      </c>
      <c r="P231" s="99" t="s">
        <v>4027</v>
      </c>
      <c r="Q231" s="100" t="s">
        <v>4048</v>
      </c>
    </row>
    <row r="232" spans="2:17" ht="15" customHeight="1" x14ac:dyDescent="0.25">
      <c r="B232" s="93" t="s">
        <v>2227</v>
      </c>
      <c r="C232" s="94">
        <v>41055.041006944448</v>
      </c>
      <c r="D232" s="95">
        <v>65000</v>
      </c>
      <c r="E232" s="93">
        <v>65000</v>
      </c>
      <c r="F232" s="93" t="s">
        <v>5</v>
      </c>
      <c r="G232" s="96">
        <f>Data!$E232*VLOOKUP(Data!$F232,tblXrate[],2,FALSE)</f>
        <v>65000</v>
      </c>
      <c r="H232" s="93" t="s">
        <v>303</v>
      </c>
      <c r="I232" s="93" t="s">
        <v>66</v>
      </c>
      <c r="J232" s="93" t="s">
        <v>14</v>
      </c>
      <c r="K232" s="93" t="str">
        <f>VLOOKUP(Data!$J232,tblCountries[[Actual]:[Mapping]],2,FALSE)</f>
        <v>USA</v>
      </c>
      <c r="L232" s="93" t="str">
        <f>VLOOKUP(Data!$J232,tblCountries[[Actual]:[Continente]],3,FALSE)</f>
        <v>America</v>
      </c>
      <c r="M232" s="93" t="s">
        <v>17</v>
      </c>
      <c r="N232" s="97">
        <v>6.1</v>
      </c>
      <c r="O232" s="98" t="s">
        <v>4021</v>
      </c>
      <c r="P232" s="99" t="s">
        <v>4030</v>
      </c>
      <c r="Q232" s="100" t="s">
        <v>4049</v>
      </c>
    </row>
    <row r="233" spans="2:17" ht="15" customHeight="1" x14ac:dyDescent="0.25">
      <c r="B233" s="93" t="s">
        <v>2228</v>
      </c>
      <c r="C233" s="94">
        <v>41055.041076388887</v>
      </c>
      <c r="D233" s="95">
        <v>114000</v>
      </c>
      <c r="E233" s="93">
        <v>114000</v>
      </c>
      <c r="F233" s="93" t="s">
        <v>5</v>
      </c>
      <c r="G233" s="96">
        <f>Data!$E233*VLOOKUP(Data!$F233,tblXrate[],2,FALSE)</f>
        <v>114000</v>
      </c>
      <c r="H233" s="93" t="s">
        <v>138</v>
      </c>
      <c r="I233" s="93" t="s">
        <v>3940</v>
      </c>
      <c r="J233" s="93" t="s">
        <v>14</v>
      </c>
      <c r="K233" s="93" t="str">
        <f>VLOOKUP(Data!$J233,tblCountries[[Actual]:[Mapping]],2,FALSE)</f>
        <v>USA</v>
      </c>
      <c r="L233" s="93" t="str">
        <f>VLOOKUP(Data!$J233,tblCountries[[Actual]:[Continente]],3,FALSE)</f>
        <v>America</v>
      </c>
      <c r="M233" s="93" t="s">
        <v>17</v>
      </c>
      <c r="N233" s="97">
        <v>6.1</v>
      </c>
      <c r="O233" s="98" t="s">
        <v>4021</v>
      </c>
      <c r="P233" s="99" t="s">
        <v>4031</v>
      </c>
      <c r="Q233" s="100" t="s">
        <v>4049</v>
      </c>
    </row>
    <row r="234" spans="2:17" ht="15" customHeight="1" x14ac:dyDescent="0.25">
      <c r="B234" s="93" t="s">
        <v>2229</v>
      </c>
      <c r="C234" s="94">
        <v>41055.041284722225</v>
      </c>
      <c r="D234" s="95">
        <v>95000</v>
      </c>
      <c r="E234" s="93">
        <v>95000</v>
      </c>
      <c r="F234" s="93" t="s">
        <v>5</v>
      </c>
      <c r="G234" s="96">
        <f>Data!$E234*VLOOKUP(Data!$F234,tblXrate[],2,FALSE)</f>
        <v>95000</v>
      </c>
      <c r="H234" s="93" t="s">
        <v>304</v>
      </c>
      <c r="I234" s="93" t="s">
        <v>3940</v>
      </c>
      <c r="J234" s="93" t="s">
        <v>14</v>
      </c>
      <c r="K234" s="93" t="str">
        <f>VLOOKUP(Data!$J234,tblCountries[[Actual]:[Mapping]],2,FALSE)</f>
        <v>USA</v>
      </c>
      <c r="L234" s="93" t="str">
        <f>VLOOKUP(Data!$J234,tblCountries[[Actual]:[Continente]],3,FALSE)</f>
        <v>America</v>
      </c>
      <c r="M234" s="93" t="s">
        <v>8</v>
      </c>
      <c r="N234" s="97">
        <v>6.1</v>
      </c>
      <c r="O234" s="98" t="s">
        <v>4021</v>
      </c>
      <c r="P234" s="99" t="s">
        <v>4030</v>
      </c>
      <c r="Q234" s="100" t="s">
        <v>4049</v>
      </c>
    </row>
    <row r="235" spans="2:17" ht="15" customHeight="1" x14ac:dyDescent="0.25">
      <c r="B235" s="93" t="s">
        <v>2230</v>
      </c>
      <c r="C235" s="94">
        <v>41055.042256944442</v>
      </c>
      <c r="D235" s="95" t="s">
        <v>305</v>
      </c>
      <c r="E235" s="93">
        <v>52500</v>
      </c>
      <c r="F235" s="93" t="s">
        <v>5</v>
      </c>
      <c r="G235" s="96">
        <f>Data!$E235*VLOOKUP(Data!$F235,tblXrate[],2,FALSE)</f>
        <v>52500</v>
      </c>
      <c r="H235" s="93" t="s">
        <v>306</v>
      </c>
      <c r="I235" s="93" t="s">
        <v>19</v>
      </c>
      <c r="J235" s="93" t="s">
        <v>14</v>
      </c>
      <c r="K235" s="93" t="str">
        <f>VLOOKUP(Data!$J235,tblCountries[[Actual]:[Mapping]],2,FALSE)</f>
        <v>USA</v>
      </c>
      <c r="L235" s="93" t="str">
        <f>VLOOKUP(Data!$J235,tblCountries[[Actual]:[Continente]],3,FALSE)</f>
        <v>America</v>
      </c>
      <c r="M235" s="93" t="s">
        <v>8</v>
      </c>
      <c r="N235" s="97">
        <v>6.1</v>
      </c>
      <c r="O235" s="98" t="s">
        <v>4021</v>
      </c>
      <c r="P235" s="99" t="s">
        <v>4030</v>
      </c>
      <c r="Q235" s="100" t="s">
        <v>4049</v>
      </c>
    </row>
    <row r="236" spans="2:17" ht="15" customHeight="1" x14ac:dyDescent="0.25">
      <c r="B236" s="93" t="s">
        <v>2231</v>
      </c>
      <c r="C236" s="94">
        <v>41055.042395833334</v>
      </c>
      <c r="D236" s="95">
        <v>45000</v>
      </c>
      <c r="E236" s="93">
        <v>45000</v>
      </c>
      <c r="F236" s="93" t="s">
        <v>68</v>
      </c>
      <c r="G236" s="96">
        <f>Data!$E236*VLOOKUP(Data!$F236,tblXrate[],2,FALSE)</f>
        <v>70928.022243027779</v>
      </c>
      <c r="H236" s="93" t="s">
        <v>307</v>
      </c>
      <c r="I236" s="93" t="s">
        <v>51</v>
      </c>
      <c r="J236" s="93" t="s">
        <v>70</v>
      </c>
      <c r="K236" s="93" t="str">
        <f>VLOOKUP(Data!$J236,tblCountries[[Actual]:[Mapping]],2,FALSE)</f>
        <v>UK</v>
      </c>
      <c r="L236" s="93" t="str">
        <f>VLOOKUP(Data!$J236,tblCountries[[Actual]:[Continente]],3,FALSE)</f>
        <v>Europa</v>
      </c>
      <c r="M236" s="93" t="s">
        <v>17</v>
      </c>
      <c r="N236" s="97">
        <v>6.1</v>
      </c>
      <c r="O236" s="98" t="s">
        <v>4021</v>
      </c>
      <c r="P236" s="99" t="s">
        <v>4030</v>
      </c>
      <c r="Q236" s="100" t="s">
        <v>4049</v>
      </c>
    </row>
    <row r="237" spans="2:17" ht="15" customHeight="1" x14ac:dyDescent="0.25">
      <c r="B237" s="93" t="s">
        <v>2232</v>
      </c>
      <c r="C237" s="94">
        <v>41055.042731481481</v>
      </c>
      <c r="D237" s="95">
        <v>60000</v>
      </c>
      <c r="E237" s="93">
        <v>60000</v>
      </c>
      <c r="F237" s="93" t="s">
        <v>5</v>
      </c>
      <c r="G237" s="96">
        <f>Data!$E237*VLOOKUP(Data!$F237,tblXrate[],2,FALSE)</f>
        <v>60000</v>
      </c>
      <c r="H237" s="93" t="s">
        <v>308</v>
      </c>
      <c r="I237" s="93" t="s">
        <v>19</v>
      </c>
      <c r="J237" s="93" t="s">
        <v>14</v>
      </c>
      <c r="K237" s="93" t="str">
        <f>VLOOKUP(Data!$J237,tblCountries[[Actual]:[Mapping]],2,FALSE)</f>
        <v>USA</v>
      </c>
      <c r="L237" s="93" t="str">
        <f>VLOOKUP(Data!$J237,tblCountries[[Actual]:[Continente]],3,FALSE)</f>
        <v>America</v>
      </c>
      <c r="M237" s="93" t="s">
        <v>8</v>
      </c>
      <c r="N237" s="97">
        <v>6.1</v>
      </c>
      <c r="O237" s="98" t="s">
        <v>4021</v>
      </c>
      <c r="P237" s="99" t="s">
        <v>4030</v>
      </c>
      <c r="Q237" s="100" t="s">
        <v>4049</v>
      </c>
    </row>
    <row r="238" spans="2:17" ht="15" customHeight="1" x14ac:dyDescent="0.25">
      <c r="B238" s="93" t="s">
        <v>2233</v>
      </c>
      <c r="C238" s="94">
        <v>41055.04310185185</v>
      </c>
      <c r="D238" s="95">
        <v>65250</v>
      </c>
      <c r="E238" s="93">
        <v>65250</v>
      </c>
      <c r="F238" s="93" t="s">
        <v>5</v>
      </c>
      <c r="G238" s="96">
        <f>Data!$E238*VLOOKUP(Data!$F238,tblXrate[],2,FALSE)</f>
        <v>65250</v>
      </c>
      <c r="H238" s="93" t="s">
        <v>309</v>
      </c>
      <c r="I238" s="93" t="s">
        <v>309</v>
      </c>
      <c r="J238" s="93" t="s">
        <v>14</v>
      </c>
      <c r="K238" s="93" t="str">
        <f>VLOOKUP(Data!$J238,tblCountries[[Actual]:[Mapping]],2,FALSE)</f>
        <v>USA</v>
      </c>
      <c r="L238" s="93" t="str">
        <f>VLOOKUP(Data!$J238,tblCountries[[Actual]:[Continente]],3,FALSE)</f>
        <v>America</v>
      </c>
      <c r="M238" s="93" t="s">
        <v>8</v>
      </c>
      <c r="N238" s="97">
        <v>6.1</v>
      </c>
      <c r="O238" s="98" t="s">
        <v>4021</v>
      </c>
      <c r="P238" s="99" t="s">
        <v>4030</v>
      </c>
      <c r="Q238" s="100" t="s">
        <v>4049</v>
      </c>
    </row>
    <row r="239" spans="2:17" ht="15" customHeight="1" x14ac:dyDescent="0.25">
      <c r="B239" s="93" t="s">
        <v>2234</v>
      </c>
      <c r="C239" s="94">
        <v>41055.043136574073</v>
      </c>
      <c r="D239" s="95">
        <v>1200000</v>
      </c>
      <c r="E239" s="93">
        <v>1200000</v>
      </c>
      <c r="F239" s="93" t="s">
        <v>39</v>
      </c>
      <c r="G239" s="96">
        <f>Data!$E239*VLOOKUP(Data!$F239,tblXrate[],2,FALSE)</f>
        <v>21369.500024931083</v>
      </c>
      <c r="H239" s="93" t="s">
        <v>310</v>
      </c>
      <c r="I239" s="93" t="s">
        <v>51</v>
      </c>
      <c r="J239" s="93" t="s">
        <v>7</v>
      </c>
      <c r="K239" s="93" t="str">
        <f>VLOOKUP(Data!$J239,tblCountries[[Actual]:[Mapping]],2,FALSE)</f>
        <v>India</v>
      </c>
      <c r="L239" s="93" t="str">
        <f>VLOOKUP(Data!$J239,tblCountries[[Actual]:[Continente]],3,FALSE)</f>
        <v>Asia</v>
      </c>
      <c r="M239" s="93" t="s">
        <v>17</v>
      </c>
      <c r="N239" s="97">
        <v>6.1</v>
      </c>
      <c r="O239" s="98" t="s">
        <v>4021</v>
      </c>
      <c r="P239" s="99" t="s">
        <v>4028</v>
      </c>
      <c r="Q239" s="100" t="s">
        <v>4048</v>
      </c>
    </row>
    <row r="240" spans="2:17" ht="15" customHeight="1" x14ac:dyDescent="0.25">
      <c r="B240" s="93" t="s">
        <v>2235</v>
      </c>
      <c r="C240" s="94">
        <v>41055.043171296296</v>
      </c>
      <c r="D240" s="95">
        <v>100000</v>
      </c>
      <c r="E240" s="93">
        <v>100000</v>
      </c>
      <c r="F240" s="93" t="s">
        <v>85</v>
      </c>
      <c r="G240" s="96">
        <f>Data!$E240*VLOOKUP(Data!$F240,tblXrate[],2,FALSE)</f>
        <v>98336.152303032693</v>
      </c>
      <c r="H240" s="93" t="s">
        <v>311</v>
      </c>
      <c r="I240" s="93" t="s">
        <v>51</v>
      </c>
      <c r="J240" s="93" t="s">
        <v>87</v>
      </c>
      <c r="K240" s="93" t="str">
        <f>VLOOKUP(Data!$J240,tblCountries[[Actual]:[Mapping]],2,FALSE)</f>
        <v>Canada</v>
      </c>
      <c r="L240" s="93" t="str">
        <f>VLOOKUP(Data!$J240,tblCountries[[Actual]:[Continente]],3,FALSE)</f>
        <v>America</v>
      </c>
      <c r="M240" s="93" t="s">
        <v>17</v>
      </c>
      <c r="N240" s="97">
        <v>6.1</v>
      </c>
      <c r="O240" s="98" t="s">
        <v>4021</v>
      </c>
      <c r="P240" s="99" t="s">
        <v>4030</v>
      </c>
      <c r="Q240" s="100" t="s">
        <v>4049</v>
      </c>
    </row>
    <row r="241" spans="2:17" ht="15" customHeight="1" x14ac:dyDescent="0.25">
      <c r="B241" s="93" t="s">
        <v>2236</v>
      </c>
      <c r="C241" s="94">
        <v>41055.043240740742</v>
      </c>
      <c r="D241" s="95" t="s">
        <v>312</v>
      </c>
      <c r="E241" s="93">
        <v>12000</v>
      </c>
      <c r="F241" s="93" t="s">
        <v>21</v>
      </c>
      <c r="G241" s="96">
        <f>Data!$E241*VLOOKUP(Data!$F241,tblXrate[],2,FALSE)</f>
        <v>15244.793267899293</v>
      </c>
      <c r="H241" s="93" t="s">
        <v>313</v>
      </c>
      <c r="I241" s="93" t="s">
        <v>66</v>
      </c>
      <c r="J241" s="93" t="s">
        <v>29</v>
      </c>
      <c r="K241" s="93" t="str">
        <f>VLOOKUP(Data!$J241,tblCountries[[Actual]:[Mapping]],2,FALSE)</f>
        <v>Portugal</v>
      </c>
      <c r="L241" s="93" t="str">
        <f>VLOOKUP(Data!$J241,tblCountries[[Actual]:[Continente]],3,FALSE)</f>
        <v>Europa</v>
      </c>
      <c r="M241" s="93" t="s">
        <v>12</v>
      </c>
      <c r="N241" s="97">
        <v>6.1</v>
      </c>
      <c r="O241" s="98" t="s">
        <v>4021</v>
      </c>
      <c r="P241" s="99" t="s">
        <v>4028</v>
      </c>
      <c r="Q241" s="100" t="s">
        <v>4048</v>
      </c>
    </row>
    <row r="242" spans="2:17" ht="15" customHeight="1" x14ac:dyDescent="0.25">
      <c r="B242" s="93" t="s">
        <v>2237</v>
      </c>
      <c r="C242" s="94">
        <v>41055.043298611112</v>
      </c>
      <c r="D242" s="95">
        <v>73000</v>
      </c>
      <c r="E242" s="93">
        <v>73000</v>
      </c>
      <c r="F242" s="93" t="s">
        <v>5</v>
      </c>
      <c r="G242" s="96">
        <f>Data!$E242*VLOOKUP(Data!$F242,tblXrate[],2,FALSE)</f>
        <v>73000</v>
      </c>
      <c r="H242" s="93" t="s">
        <v>13</v>
      </c>
      <c r="I242" s="93" t="s">
        <v>19</v>
      </c>
      <c r="J242" s="93" t="s">
        <v>14</v>
      </c>
      <c r="K242" s="93" t="str">
        <f>VLOOKUP(Data!$J242,tblCountries[[Actual]:[Mapping]],2,FALSE)</f>
        <v>USA</v>
      </c>
      <c r="L242" s="93" t="str">
        <f>VLOOKUP(Data!$J242,tblCountries[[Actual]:[Continente]],3,FALSE)</f>
        <v>America</v>
      </c>
      <c r="M242" s="93" t="s">
        <v>8</v>
      </c>
      <c r="N242" s="97">
        <v>6.1</v>
      </c>
      <c r="O242" s="98" t="s">
        <v>4021</v>
      </c>
      <c r="P242" s="99" t="s">
        <v>4030</v>
      </c>
      <c r="Q242" s="100" t="s">
        <v>4049</v>
      </c>
    </row>
    <row r="243" spans="2:17" ht="15" customHeight="1" x14ac:dyDescent="0.25">
      <c r="B243" s="93" t="s">
        <v>2238</v>
      </c>
      <c r="C243" s="94">
        <v>41055.043599537035</v>
      </c>
      <c r="D243" s="95">
        <v>50000</v>
      </c>
      <c r="E243" s="93">
        <v>50000</v>
      </c>
      <c r="F243" s="93" t="s">
        <v>5</v>
      </c>
      <c r="G243" s="96">
        <f>Data!$E243*VLOOKUP(Data!$F243,tblXrate[],2,FALSE)</f>
        <v>50000</v>
      </c>
      <c r="H243" s="93" t="s">
        <v>213</v>
      </c>
      <c r="I243" s="93" t="s">
        <v>19</v>
      </c>
      <c r="J243" s="93" t="s">
        <v>14</v>
      </c>
      <c r="K243" s="93" t="str">
        <f>VLOOKUP(Data!$J243,tblCountries[[Actual]:[Mapping]],2,FALSE)</f>
        <v>USA</v>
      </c>
      <c r="L243" s="93" t="str">
        <f>VLOOKUP(Data!$J243,tblCountries[[Actual]:[Continente]],3,FALSE)</f>
        <v>America</v>
      </c>
      <c r="M243" s="93" t="s">
        <v>12</v>
      </c>
      <c r="N243" s="97">
        <v>6.1</v>
      </c>
      <c r="O243" s="98" t="s">
        <v>4021</v>
      </c>
      <c r="P243" s="99" t="s">
        <v>4030</v>
      </c>
      <c r="Q243" s="100" t="s">
        <v>4049</v>
      </c>
    </row>
    <row r="244" spans="2:17" ht="15" customHeight="1" x14ac:dyDescent="0.25">
      <c r="B244" s="93" t="s">
        <v>2239</v>
      </c>
      <c r="C244" s="94">
        <v>41055.043645833335</v>
      </c>
      <c r="D244" s="95">
        <v>79000</v>
      </c>
      <c r="E244" s="93">
        <v>79000</v>
      </c>
      <c r="F244" s="93" t="s">
        <v>5</v>
      </c>
      <c r="G244" s="96">
        <f>Data!$E244*VLOOKUP(Data!$F244,tblXrate[],2,FALSE)</f>
        <v>79000</v>
      </c>
      <c r="H244" s="93" t="s">
        <v>314</v>
      </c>
      <c r="I244" s="93" t="s">
        <v>309</v>
      </c>
      <c r="J244" s="93" t="s">
        <v>14</v>
      </c>
      <c r="K244" s="93" t="str">
        <f>VLOOKUP(Data!$J244,tblCountries[[Actual]:[Mapping]],2,FALSE)</f>
        <v>USA</v>
      </c>
      <c r="L244" s="93" t="str">
        <f>VLOOKUP(Data!$J244,tblCountries[[Actual]:[Continente]],3,FALSE)</f>
        <v>America</v>
      </c>
      <c r="M244" s="93" t="s">
        <v>17</v>
      </c>
      <c r="N244" s="97">
        <v>6.1</v>
      </c>
      <c r="O244" s="98" t="s">
        <v>4021</v>
      </c>
      <c r="P244" s="99" t="s">
        <v>4030</v>
      </c>
      <c r="Q244" s="100" t="s">
        <v>4049</v>
      </c>
    </row>
    <row r="245" spans="2:17" ht="15" customHeight="1" x14ac:dyDescent="0.25">
      <c r="B245" s="93" t="s">
        <v>2240</v>
      </c>
      <c r="C245" s="94">
        <v>41055.04383101852</v>
      </c>
      <c r="D245" s="95">
        <v>90000</v>
      </c>
      <c r="E245" s="93">
        <v>90000</v>
      </c>
      <c r="F245" s="93" t="s">
        <v>5</v>
      </c>
      <c r="G245" s="96">
        <f>Data!$E245*VLOOKUP(Data!$F245,tblXrate[],2,FALSE)</f>
        <v>90000</v>
      </c>
      <c r="H245" s="93" t="s">
        <v>315</v>
      </c>
      <c r="I245" s="93" t="s">
        <v>51</v>
      </c>
      <c r="J245" s="93" t="s">
        <v>14</v>
      </c>
      <c r="K245" s="93" t="str">
        <f>VLOOKUP(Data!$J245,tblCountries[[Actual]:[Mapping]],2,FALSE)</f>
        <v>USA</v>
      </c>
      <c r="L245" s="93" t="str">
        <f>VLOOKUP(Data!$J245,tblCountries[[Actual]:[Continente]],3,FALSE)</f>
        <v>America</v>
      </c>
      <c r="M245" s="93" t="s">
        <v>8</v>
      </c>
      <c r="N245" s="97">
        <v>6.1</v>
      </c>
      <c r="O245" s="98" t="s">
        <v>4021</v>
      </c>
      <c r="P245" s="99" t="s">
        <v>4030</v>
      </c>
      <c r="Q245" s="100" t="s">
        <v>4049</v>
      </c>
    </row>
    <row r="246" spans="2:17" ht="15" customHeight="1" x14ac:dyDescent="0.25">
      <c r="B246" s="93" t="s">
        <v>2241</v>
      </c>
      <c r="C246" s="94">
        <v>41055.044074074074</v>
      </c>
      <c r="D246" s="95">
        <v>70000</v>
      </c>
      <c r="E246" s="93">
        <v>70000</v>
      </c>
      <c r="F246" s="93" t="s">
        <v>5</v>
      </c>
      <c r="G246" s="96">
        <f>Data!$E246*VLOOKUP(Data!$F246,tblXrate[],2,FALSE)</f>
        <v>70000</v>
      </c>
      <c r="H246" s="93" t="s">
        <v>316</v>
      </c>
      <c r="I246" s="93" t="s">
        <v>51</v>
      </c>
      <c r="J246" s="93" t="s">
        <v>14</v>
      </c>
      <c r="K246" s="93" t="str">
        <f>VLOOKUP(Data!$J246,tblCountries[[Actual]:[Mapping]],2,FALSE)</f>
        <v>USA</v>
      </c>
      <c r="L246" s="93" t="str">
        <f>VLOOKUP(Data!$J246,tblCountries[[Actual]:[Continente]],3,FALSE)</f>
        <v>America</v>
      </c>
      <c r="M246" s="93" t="s">
        <v>17</v>
      </c>
      <c r="N246" s="97">
        <v>6.1</v>
      </c>
      <c r="O246" s="98" t="s">
        <v>4021</v>
      </c>
      <c r="P246" s="99" t="s">
        <v>4030</v>
      </c>
      <c r="Q246" s="100" t="s">
        <v>4049</v>
      </c>
    </row>
    <row r="247" spans="2:17" ht="15" customHeight="1" x14ac:dyDescent="0.25">
      <c r="B247" s="93" t="s">
        <v>2242</v>
      </c>
      <c r="C247" s="94">
        <v>41055.04414351852</v>
      </c>
      <c r="D247" s="95">
        <v>65000</v>
      </c>
      <c r="E247" s="93">
        <v>65000</v>
      </c>
      <c r="F247" s="93" t="s">
        <v>85</v>
      </c>
      <c r="G247" s="96">
        <f>Data!$E247*VLOOKUP(Data!$F247,tblXrate[],2,FALSE)</f>
        <v>63918.498996971248</v>
      </c>
      <c r="H247" s="93" t="s">
        <v>317</v>
      </c>
      <c r="I247" s="93" t="s">
        <v>51</v>
      </c>
      <c r="J247" s="93" t="s">
        <v>87</v>
      </c>
      <c r="K247" s="93" t="str">
        <f>VLOOKUP(Data!$J247,tblCountries[[Actual]:[Mapping]],2,FALSE)</f>
        <v>Canada</v>
      </c>
      <c r="L247" s="93" t="str">
        <f>VLOOKUP(Data!$J247,tblCountries[[Actual]:[Continente]],3,FALSE)</f>
        <v>America</v>
      </c>
      <c r="M247" s="93" t="s">
        <v>8</v>
      </c>
      <c r="N247" s="97">
        <v>6.1</v>
      </c>
      <c r="O247" s="98" t="s">
        <v>4021</v>
      </c>
      <c r="P247" s="99" t="s">
        <v>4030</v>
      </c>
      <c r="Q247" s="100" t="s">
        <v>4049</v>
      </c>
    </row>
    <row r="248" spans="2:17" ht="15" customHeight="1" x14ac:dyDescent="0.25">
      <c r="B248" s="93" t="s">
        <v>2243</v>
      </c>
      <c r="C248" s="94">
        <v>41055.044351851851</v>
      </c>
      <c r="D248" s="95">
        <v>80000</v>
      </c>
      <c r="E248" s="93">
        <v>80000</v>
      </c>
      <c r="F248" s="93" t="s">
        <v>5</v>
      </c>
      <c r="G248" s="96">
        <f>Data!$E248*VLOOKUP(Data!$F248,tblXrate[],2,FALSE)</f>
        <v>80000</v>
      </c>
      <c r="H248" s="93" t="s">
        <v>19</v>
      </c>
      <c r="I248" s="93" t="s">
        <v>19</v>
      </c>
      <c r="J248" s="93" t="s">
        <v>14</v>
      </c>
      <c r="K248" s="93" t="str">
        <f>VLOOKUP(Data!$J248,tblCountries[[Actual]:[Mapping]],2,FALSE)</f>
        <v>USA</v>
      </c>
      <c r="L248" s="93" t="str">
        <f>VLOOKUP(Data!$J248,tblCountries[[Actual]:[Continente]],3,FALSE)</f>
        <v>America</v>
      </c>
      <c r="M248" s="93" t="s">
        <v>8</v>
      </c>
      <c r="N248" s="97">
        <v>6.1</v>
      </c>
      <c r="O248" s="98" t="s">
        <v>4021</v>
      </c>
      <c r="P248" s="99" t="s">
        <v>4030</v>
      </c>
      <c r="Q248" s="100" t="s">
        <v>4049</v>
      </c>
    </row>
    <row r="249" spans="2:17" ht="15" customHeight="1" x14ac:dyDescent="0.25">
      <c r="B249" s="93" t="s">
        <v>2244</v>
      </c>
      <c r="C249" s="94">
        <v>41055.044374999998</v>
      </c>
      <c r="D249" s="95">
        <v>140000</v>
      </c>
      <c r="E249" s="93">
        <v>140000</v>
      </c>
      <c r="F249" s="93" t="s">
        <v>5</v>
      </c>
      <c r="G249" s="96">
        <f>Data!$E249*VLOOKUP(Data!$F249,tblXrate[],2,FALSE)</f>
        <v>140000</v>
      </c>
      <c r="H249" s="93" t="s">
        <v>51</v>
      </c>
      <c r="I249" s="93" t="s">
        <v>51</v>
      </c>
      <c r="J249" s="93" t="s">
        <v>14</v>
      </c>
      <c r="K249" s="93" t="str">
        <f>VLOOKUP(Data!$J249,tblCountries[[Actual]:[Mapping]],2,FALSE)</f>
        <v>USA</v>
      </c>
      <c r="L249" s="93" t="str">
        <f>VLOOKUP(Data!$J249,tblCountries[[Actual]:[Continente]],3,FALSE)</f>
        <v>America</v>
      </c>
      <c r="M249" s="93" t="s">
        <v>8</v>
      </c>
      <c r="N249" s="97">
        <v>6.1</v>
      </c>
      <c r="O249" s="98" t="s">
        <v>4021</v>
      </c>
      <c r="P249" s="99" t="s">
        <v>4031</v>
      </c>
      <c r="Q249" s="100" t="s">
        <v>4049</v>
      </c>
    </row>
    <row r="250" spans="2:17" ht="15" customHeight="1" x14ac:dyDescent="0.25">
      <c r="B250" s="93" t="s">
        <v>2245</v>
      </c>
      <c r="C250" s="94">
        <v>41055.044594907406</v>
      </c>
      <c r="D250" s="95" t="s">
        <v>318</v>
      </c>
      <c r="E250" s="93">
        <v>96000</v>
      </c>
      <c r="F250" s="93" t="s">
        <v>5</v>
      </c>
      <c r="G250" s="96">
        <f>Data!$E250*VLOOKUP(Data!$F250,tblXrate[],2,FALSE)</f>
        <v>96000</v>
      </c>
      <c r="H250" s="93" t="s">
        <v>319</v>
      </c>
      <c r="I250" s="93" t="s">
        <v>355</v>
      </c>
      <c r="J250" s="93" t="s">
        <v>74</v>
      </c>
      <c r="K250" s="93" t="str">
        <f>VLOOKUP(Data!$J250,tblCountries[[Actual]:[Mapping]],2,FALSE)</f>
        <v>Poland</v>
      </c>
      <c r="L250" s="93" t="str">
        <f>VLOOKUP(Data!$J250,tblCountries[[Actual]:[Continente]],3,FALSE)</f>
        <v>Europa</v>
      </c>
      <c r="M250" s="93" t="s">
        <v>17</v>
      </c>
      <c r="N250" s="97">
        <v>6.1</v>
      </c>
      <c r="O250" s="98" t="s">
        <v>4021</v>
      </c>
      <c r="P250" s="99" t="s">
        <v>4030</v>
      </c>
      <c r="Q250" s="100" t="s">
        <v>4049</v>
      </c>
    </row>
    <row r="251" spans="2:17" ht="15" customHeight="1" x14ac:dyDescent="0.25">
      <c r="B251" s="93" t="s">
        <v>2246</v>
      </c>
      <c r="C251" s="94">
        <v>41055.044641203705</v>
      </c>
      <c r="D251" s="95">
        <v>20000</v>
      </c>
      <c r="E251" s="93">
        <v>20000</v>
      </c>
      <c r="F251" s="93" t="s">
        <v>5</v>
      </c>
      <c r="G251" s="96">
        <f>Data!$E251*VLOOKUP(Data!$F251,tblXrate[],2,FALSE)</f>
        <v>20000</v>
      </c>
      <c r="H251" s="93" t="s">
        <v>320</v>
      </c>
      <c r="I251" s="93" t="s">
        <v>51</v>
      </c>
      <c r="J251" s="93" t="s">
        <v>7</v>
      </c>
      <c r="K251" s="93" t="str">
        <f>VLOOKUP(Data!$J251,tblCountries[[Actual]:[Mapping]],2,FALSE)</f>
        <v>India</v>
      </c>
      <c r="L251" s="93" t="str">
        <f>VLOOKUP(Data!$J251,tblCountries[[Actual]:[Continente]],3,FALSE)</f>
        <v>Asia</v>
      </c>
      <c r="M251" s="93" t="s">
        <v>8</v>
      </c>
      <c r="N251" s="97">
        <v>6.1</v>
      </c>
      <c r="O251" s="98" t="s">
        <v>4021</v>
      </c>
      <c r="P251" s="99" t="s">
        <v>4028</v>
      </c>
      <c r="Q251" s="100" t="s">
        <v>4048</v>
      </c>
    </row>
    <row r="252" spans="2:17" ht="15" customHeight="1" x14ac:dyDescent="0.25">
      <c r="B252" s="93" t="s">
        <v>2247</v>
      </c>
      <c r="C252" s="94">
        <v>41055.045023148145</v>
      </c>
      <c r="D252" s="95">
        <v>47700</v>
      </c>
      <c r="E252" s="93">
        <v>47700</v>
      </c>
      <c r="F252" s="93" t="s">
        <v>5</v>
      </c>
      <c r="G252" s="96">
        <f>Data!$E252*VLOOKUP(Data!$F252,tblXrate[],2,FALSE)</f>
        <v>47700</v>
      </c>
      <c r="H252" s="93" t="s">
        <v>321</v>
      </c>
      <c r="I252" s="93" t="s">
        <v>19</v>
      </c>
      <c r="J252" s="93" t="s">
        <v>14</v>
      </c>
      <c r="K252" s="93" t="str">
        <f>VLOOKUP(Data!$J252,tblCountries[[Actual]:[Mapping]],2,FALSE)</f>
        <v>USA</v>
      </c>
      <c r="L252" s="93" t="str">
        <f>VLOOKUP(Data!$J252,tblCountries[[Actual]:[Continente]],3,FALSE)</f>
        <v>America</v>
      </c>
      <c r="M252" s="93" t="s">
        <v>8</v>
      </c>
      <c r="N252" s="97">
        <v>6.1</v>
      </c>
      <c r="O252" s="98" t="s">
        <v>4021</v>
      </c>
      <c r="P252" s="99" t="s">
        <v>4029</v>
      </c>
      <c r="Q252" s="100" t="s">
        <v>4048</v>
      </c>
    </row>
    <row r="253" spans="2:17" ht="15" customHeight="1" x14ac:dyDescent="0.25">
      <c r="B253" s="93" t="s">
        <v>2248</v>
      </c>
      <c r="C253" s="94">
        <v>41055.045300925929</v>
      </c>
      <c r="D253" s="95">
        <v>25000</v>
      </c>
      <c r="E253" s="93">
        <v>25000</v>
      </c>
      <c r="F253" s="93" t="s">
        <v>5</v>
      </c>
      <c r="G253" s="96">
        <f>Data!$E253*VLOOKUP(Data!$F253,tblXrate[],2,FALSE)</f>
        <v>25000</v>
      </c>
      <c r="H253" s="93" t="s">
        <v>90</v>
      </c>
      <c r="I253" s="93" t="s">
        <v>51</v>
      </c>
      <c r="J253" s="93" t="s">
        <v>7</v>
      </c>
      <c r="K253" s="93" t="str">
        <f>VLOOKUP(Data!$J253,tblCountries[[Actual]:[Mapping]],2,FALSE)</f>
        <v>India</v>
      </c>
      <c r="L253" s="93" t="str">
        <f>VLOOKUP(Data!$J253,tblCountries[[Actual]:[Continente]],3,FALSE)</f>
        <v>Asia</v>
      </c>
      <c r="M253" s="93" t="s">
        <v>24</v>
      </c>
      <c r="N253" s="97">
        <v>6.1</v>
      </c>
      <c r="O253" s="98" t="s">
        <v>4021</v>
      </c>
      <c r="P253" s="99" t="s">
        <v>4029</v>
      </c>
      <c r="Q253" s="100" t="s">
        <v>4048</v>
      </c>
    </row>
    <row r="254" spans="2:17" ht="15" customHeight="1" x14ac:dyDescent="0.25">
      <c r="B254" s="93" t="s">
        <v>2249</v>
      </c>
      <c r="C254" s="94">
        <v>41055.045347222222</v>
      </c>
      <c r="D254" s="95">
        <v>52500</v>
      </c>
      <c r="E254" s="93">
        <v>52500</v>
      </c>
      <c r="F254" s="93" t="s">
        <v>5</v>
      </c>
      <c r="G254" s="96">
        <f>Data!$E254*VLOOKUP(Data!$F254,tblXrate[],2,FALSE)</f>
        <v>52500</v>
      </c>
      <c r="H254" s="93" t="s">
        <v>19</v>
      </c>
      <c r="I254" s="93" t="s">
        <v>19</v>
      </c>
      <c r="J254" s="93" t="s">
        <v>14</v>
      </c>
      <c r="K254" s="93" t="str">
        <f>VLOOKUP(Data!$J254,tblCountries[[Actual]:[Mapping]],2,FALSE)</f>
        <v>USA</v>
      </c>
      <c r="L254" s="93" t="str">
        <f>VLOOKUP(Data!$J254,tblCountries[[Actual]:[Continente]],3,FALSE)</f>
        <v>America</v>
      </c>
      <c r="M254" s="93" t="s">
        <v>8</v>
      </c>
      <c r="N254" s="97">
        <v>6.1</v>
      </c>
      <c r="O254" s="98" t="s">
        <v>4021</v>
      </c>
      <c r="P254" s="99" t="s">
        <v>4030</v>
      </c>
      <c r="Q254" s="100" t="s">
        <v>4049</v>
      </c>
    </row>
    <row r="255" spans="2:17" ht="15" customHeight="1" x14ac:dyDescent="0.25">
      <c r="B255" s="93" t="s">
        <v>2250</v>
      </c>
      <c r="C255" s="94">
        <v>41055.045451388891</v>
      </c>
      <c r="D255" s="95">
        <v>40000</v>
      </c>
      <c r="E255" s="93">
        <v>40000</v>
      </c>
      <c r="F255" s="93" t="s">
        <v>5</v>
      </c>
      <c r="G255" s="96">
        <f>Data!$E255*VLOOKUP(Data!$F255,tblXrate[],2,FALSE)</f>
        <v>40000</v>
      </c>
      <c r="H255" s="93" t="s">
        <v>206</v>
      </c>
      <c r="I255" s="93" t="s">
        <v>19</v>
      </c>
      <c r="J255" s="93" t="s">
        <v>14</v>
      </c>
      <c r="K255" s="93" t="str">
        <f>VLOOKUP(Data!$J255,tblCountries[[Actual]:[Mapping]],2,FALSE)</f>
        <v>USA</v>
      </c>
      <c r="L255" s="93" t="str">
        <f>VLOOKUP(Data!$J255,tblCountries[[Actual]:[Continente]],3,FALSE)</f>
        <v>America</v>
      </c>
      <c r="M255" s="93" t="s">
        <v>12</v>
      </c>
      <c r="N255" s="97">
        <v>6.1</v>
      </c>
      <c r="O255" s="98" t="s">
        <v>4021</v>
      </c>
      <c r="P255" s="99" t="s">
        <v>4029</v>
      </c>
      <c r="Q255" s="100" t="s">
        <v>4048</v>
      </c>
    </row>
    <row r="256" spans="2:17" ht="15" customHeight="1" x14ac:dyDescent="0.25">
      <c r="B256" s="93" t="s">
        <v>2251</v>
      </c>
      <c r="C256" s="94">
        <v>41055.045856481483</v>
      </c>
      <c r="D256" s="95" t="s">
        <v>322</v>
      </c>
      <c r="E256" s="93">
        <v>31000</v>
      </c>
      <c r="F256" s="93" t="s">
        <v>5</v>
      </c>
      <c r="G256" s="96">
        <f>Data!$E256*VLOOKUP(Data!$F256,tblXrate[],2,FALSE)</f>
        <v>31000</v>
      </c>
      <c r="H256" s="93" t="s">
        <v>323</v>
      </c>
      <c r="I256" s="93" t="s">
        <v>19</v>
      </c>
      <c r="J256" s="93" t="s">
        <v>14</v>
      </c>
      <c r="K256" s="93" t="str">
        <f>VLOOKUP(Data!$J256,tblCountries[[Actual]:[Mapping]],2,FALSE)</f>
        <v>USA</v>
      </c>
      <c r="L256" s="93" t="str">
        <f>VLOOKUP(Data!$J256,tblCountries[[Actual]:[Continente]],3,FALSE)</f>
        <v>America</v>
      </c>
      <c r="M256" s="93" t="s">
        <v>8</v>
      </c>
      <c r="N256" s="97">
        <v>6.1</v>
      </c>
      <c r="O256" s="98" t="s">
        <v>4021</v>
      </c>
      <c r="P256" s="99" t="s">
        <v>4029</v>
      </c>
      <c r="Q256" s="100" t="s">
        <v>4048</v>
      </c>
    </row>
    <row r="257" spans="2:17" ht="15" customHeight="1" x14ac:dyDescent="0.25">
      <c r="B257" s="93" t="s">
        <v>2252</v>
      </c>
      <c r="C257" s="94">
        <v>41055.045972222222</v>
      </c>
      <c r="D257" s="95">
        <v>4390</v>
      </c>
      <c r="E257" s="93">
        <v>52680</v>
      </c>
      <c r="F257" s="93" t="s">
        <v>68</v>
      </c>
      <c r="G257" s="96">
        <f>Data!$E257*VLOOKUP(Data!$F257,tblXrate[],2,FALSE)</f>
        <v>83033.071372504521</v>
      </c>
      <c r="H257" s="93" t="s">
        <v>324</v>
      </c>
      <c r="I257" s="93" t="s">
        <v>355</v>
      </c>
      <c r="J257" s="93" t="s">
        <v>70</v>
      </c>
      <c r="K257" s="93" t="str">
        <f>VLOOKUP(Data!$J257,tblCountries[[Actual]:[Mapping]],2,FALSE)</f>
        <v>UK</v>
      </c>
      <c r="L257" s="93" t="str">
        <f>VLOOKUP(Data!$J257,tblCountries[[Actual]:[Continente]],3,FALSE)</f>
        <v>Europa</v>
      </c>
      <c r="M257" s="93" t="s">
        <v>12</v>
      </c>
      <c r="N257" s="97">
        <v>6.1</v>
      </c>
      <c r="O257" s="98" t="s">
        <v>4021</v>
      </c>
      <c r="P257" s="99" t="s">
        <v>4030</v>
      </c>
      <c r="Q257" s="100" t="s">
        <v>4049</v>
      </c>
    </row>
    <row r="258" spans="2:17" ht="15" customHeight="1" x14ac:dyDescent="0.25">
      <c r="B258" s="93" t="s">
        <v>2253</v>
      </c>
      <c r="C258" s="94">
        <v>41055.04619212963</v>
      </c>
      <c r="D258" s="95">
        <v>130000</v>
      </c>
      <c r="E258" s="93">
        <v>130000</v>
      </c>
      <c r="F258" s="93" t="s">
        <v>5</v>
      </c>
      <c r="G258" s="96">
        <f>Data!$E258*VLOOKUP(Data!$F258,tblXrate[],2,FALSE)</f>
        <v>130000</v>
      </c>
      <c r="H258" s="93" t="s">
        <v>325</v>
      </c>
      <c r="I258" s="93" t="s">
        <v>51</v>
      </c>
      <c r="J258" s="93" t="s">
        <v>14</v>
      </c>
      <c r="K258" s="93" t="str">
        <f>VLOOKUP(Data!$J258,tblCountries[[Actual]:[Mapping]],2,FALSE)</f>
        <v>USA</v>
      </c>
      <c r="L258" s="93" t="str">
        <f>VLOOKUP(Data!$J258,tblCountries[[Actual]:[Continente]],3,FALSE)</f>
        <v>America</v>
      </c>
      <c r="M258" s="93" t="s">
        <v>8</v>
      </c>
      <c r="N258" s="97">
        <v>6.1</v>
      </c>
      <c r="O258" s="98" t="s">
        <v>4021</v>
      </c>
      <c r="P258" s="99" t="s">
        <v>4031</v>
      </c>
      <c r="Q258" s="100" t="s">
        <v>4049</v>
      </c>
    </row>
    <row r="259" spans="2:17" ht="15" customHeight="1" x14ac:dyDescent="0.25">
      <c r="B259" s="93" t="s">
        <v>2254</v>
      </c>
      <c r="C259" s="94">
        <v>41055.046273148146</v>
      </c>
      <c r="D259" s="95" t="s">
        <v>326</v>
      </c>
      <c r="E259" s="93">
        <v>470000</v>
      </c>
      <c r="F259" s="93" t="s">
        <v>39</v>
      </c>
      <c r="G259" s="96">
        <f>Data!$E259*VLOOKUP(Data!$F259,tblXrate[],2,FALSE)</f>
        <v>8369.7208430980063</v>
      </c>
      <c r="H259" s="93" t="s">
        <v>327</v>
      </c>
      <c r="I259" s="93" t="s">
        <v>19</v>
      </c>
      <c r="J259" s="93" t="s">
        <v>7</v>
      </c>
      <c r="K259" s="93" t="str">
        <f>VLOOKUP(Data!$J259,tblCountries[[Actual]:[Mapping]],2,FALSE)</f>
        <v>India</v>
      </c>
      <c r="L259" s="93" t="str">
        <f>VLOOKUP(Data!$J259,tblCountries[[Actual]:[Continente]],3,FALSE)</f>
        <v>Asia</v>
      </c>
      <c r="M259" s="93" t="s">
        <v>12</v>
      </c>
      <c r="N259" s="97">
        <v>6.1</v>
      </c>
      <c r="O259" s="98" t="s">
        <v>4021</v>
      </c>
      <c r="P259" s="99" t="s">
        <v>4027</v>
      </c>
      <c r="Q259" s="100" t="s">
        <v>4048</v>
      </c>
    </row>
    <row r="260" spans="2:17" ht="15" customHeight="1" x14ac:dyDescent="0.25">
      <c r="B260" s="93" t="s">
        <v>2255</v>
      </c>
      <c r="C260" s="94">
        <v>41055.046550925923</v>
      </c>
      <c r="D260" s="95">
        <v>51000</v>
      </c>
      <c r="E260" s="93">
        <v>51000</v>
      </c>
      <c r="F260" s="93" t="s">
        <v>5</v>
      </c>
      <c r="G260" s="96">
        <f>Data!$E260*VLOOKUP(Data!$F260,tblXrate[],2,FALSE)</f>
        <v>51000</v>
      </c>
      <c r="H260" s="93" t="s">
        <v>328</v>
      </c>
      <c r="I260" s="93" t="s">
        <v>19</v>
      </c>
      <c r="J260" s="93" t="s">
        <v>14</v>
      </c>
      <c r="K260" s="93" t="str">
        <f>VLOOKUP(Data!$J260,tblCountries[[Actual]:[Mapping]],2,FALSE)</f>
        <v>USA</v>
      </c>
      <c r="L260" s="93" t="str">
        <f>VLOOKUP(Data!$J260,tblCountries[[Actual]:[Continente]],3,FALSE)</f>
        <v>America</v>
      </c>
      <c r="M260" s="93" t="s">
        <v>17</v>
      </c>
      <c r="N260" s="97">
        <v>6.1</v>
      </c>
      <c r="O260" s="98" t="s">
        <v>4021</v>
      </c>
      <c r="P260" s="99" t="s">
        <v>4030</v>
      </c>
      <c r="Q260" s="100" t="s">
        <v>4049</v>
      </c>
    </row>
    <row r="261" spans="2:17" ht="15" customHeight="1" x14ac:dyDescent="0.25">
      <c r="B261" s="93" t="s">
        <v>2256</v>
      </c>
      <c r="C261" s="94">
        <v>41055.046736111108</v>
      </c>
      <c r="D261" s="95" t="s">
        <v>329</v>
      </c>
      <c r="E261" s="93">
        <v>60000</v>
      </c>
      <c r="F261" s="93" t="s">
        <v>68</v>
      </c>
      <c r="G261" s="96">
        <f>Data!$E261*VLOOKUP(Data!$F261,tblXrate[],2,FALSE)</f>
        <v>94570.696324037053</v>
      </c>
      <c r="H261" s="93" t="s">
        <v>330</v>
      </c>
      <c r="I261" s="93" t="s">
        <v>19</v>
      </c>
      <c r="J261" s="93" t="s">
        <v>70</v>
      </c>
      <c r="K261" s="93" t="str">
        <f>VLOOKUP(Data!$J261,tblCountries[[Actual]:[Mapping]],2,FALSE)</f>
        <v>UK</v>
      </c>
      <c r="L261" s="93" t="str">
        <f>VLOOKUP(Data!$J261,tblCountries[[Actual]:[Continente]],3,FALSE)</f>
        <v>Europa</v>
      </c>
      <c r="M261" s="93" t="s">
        <v>12</v>
      </c>
      <c r="N261" s="97">
        <v>6.1</v>
      </c>
      <c r="O261" s="98" t="s">
        <v>4021</v>
      </c>
      <c r="P261" s="99" t="s">
        <v>4030</v>
      </c>
      <c r="Q261" s="100" t="s">
        <v>4049</v>
      </c>
    </row>
    <row r="262" spans="2:17" ht="15" customHeight="1" x14ac:dyDescent="0.25">
      <c r="B262" s="93" t="s">
        <v>2257</v>
      </c>
      <c r="C262" s="94">
        <v>41055.047013888892</v>
      </c>
      <c r="D262" s="95">
        <v>1920000</v>
      </c>
      <c r="E262" s="93">
        <v>1920000</v>
      </c>
      <c r="F262" s="93" t="s">
        <v>39</v>
      </c>
      <c r="G262" s="96">
        <f>Data!$E262*VLOOKUP(Data!$F262,tblXrate[],2,FALSE)</f>
        <v>34191.200039889729</v>
      </c>
      <c r="H262" s="93" t="s">
        <v>200</v>
      </c>
      <c r="I262" s="93" t="s">
        <v>51</v>
      </c>
      <c r="J262" s="93" t="s">
        <v>7</v>
      </c>
      <c r="K262" s="93" t="str">
        <f>VLOOKUP(Data!$J262,tblCountries[[Actual]:[Mapping]],2,FALSE)</f>
        <v>India</v>
      </c>
      <c r="L262" s="93" t="str">
        <f>VLOOKUP(Data!$J262,tblCountries[[Actual]:[Continente]],3,FALSE)</f>
        <v>Asia</v>
      </c>
      <c r="M262" s="93" t="s">
        <v>17</v>
      </c>
      <c r="N262" s="97">
        <v>6.1</v>
      </c>
      <c r="O262" s="98" t="s">
        <v>4021</v>
      </c>
      <c r="P262" s="99" t="s">
        <v>4029</v>
      </c>
      <c r="Q262" s="100" t="s">
        <v>4048</v>
      </c>
    </row>
    <row r="263" spans="2:17" ht="15" customHeight="1" x14ac:dyDescent="0.25">
      <c r="B263" s="93" t="s">
        <v>2258</v>
      </c>
      <c r="C263" s="94">
        <v>41055.047222222223</v>
      </c>
      <c r="D263" s="95">
        <v>28000</v>
      </c>
      <c r="E263" s="93">
        <v>28000</v>
      </c>
      <c r="F263" s="93" t="s">
        <v>68</v>
      </c>
      <c r="G263" s="96">
        <f>Data!$E263*VLOOKUP(Data!$F263,tblXrate[],2,FALSE)</f>
        <v>44132.991617883956</v>
      </c>
      <c r="H263" s="93" t="s">
        <v>331</v>
      </c>
      <c r="I263" s="93" t="s">
        <v>19</v>
      </c>
      <c r="J263" s="93" t="s">
        <v>70</v>
      </c>
      <c r="K263" s="93" t="str">
        <f>VLOOKUP(Data!$J263,tblCountries[[Actual]:[Mapping]],2,FALSE)</f>
        <v>UK</v>
      </c>
      <c r="L263" s="93" t="str">
        <f>VLOOKUP(Data!$J263,tblCountries[[Actual]:[Continente]],3,FALSE)</f>
        <v>Europa</v>
      </c>
      <c r="M263" s="93" t="s">
        <v>12</v>
      </c>
      <c r="N263" s="97">
        <v>6.1</v>
      </c>
      <c r="O263" s="98" t="s">
        <v>4021</v>
      </c>
      <c r="P263" s="99" t="s">
        <v>4029</v>
      </c>
      <c r="Q263" s="100" t="s">
        <v>4048</v>
      </c>
    </row>
    <row r="264" spans="2:17" ht="15" customHeight="1" x14ac:dyDescent="0.25">
      <c r="B264" s="93" t="s">
        <v>2259</v>
      </c>
      <c r="C264" s="94">
        <v>41055.047268518516</v>
      </c>
      <c r="D264" s="95">
        <v>73000</v>
      </c>
      <c r="E264" s="93">
        <v>73000</v>
      </c>
      <c r="F264" s="93" t="s">
        <v>5</v>
      </c>
      <c r="G264" s="96">
        <f>Data!$E264*VLOOKUP(Data!$F264,tblXrate[],2,FALSE)</f>
        <v>73000</v>
      </c>
      <c r="H264" s="93" t="s">
        <v>332</v>
      </c>
      <c r="I264" s="93" t="s">
        <v>66</v>
      </c>
      <c r="J264" s="93" t="s">
        <v>14</v>
      </c>
      <c r="K264" s="93" t="str">
        <f>VLOOKUP(Data!$J264,tblCountries[[Actual]:[Mapping]],2,FALSE)</f>
        <v>USA</v>
      </c>
      <c r="L264" s="93" t="str">
        <f>VLOOKUP(Data!$J264,tblCountries[[Actual]:[Continente]],3,FALSE)</f>
        <v>America</v>
      </c>
      <c r="M264" s="93" t="s">
        <v>8</v>
      </c>
      <c r="N264" s="97">
        <v>6.1</v>
      </c>
      <c r="O264" s="98" t="s">
        <v>4021</v>
      </c>
      <c r="P264" s="99" t="s">
        <v>4030</v>
      </c>
      <c r="Q264" s="100" t="s">
        <v>4049</v>
      </c>
    </row>
    <row r="265" spans="2:17" ht="15" customHeight="1" x14ac:dyDescent="0.25">
      <c r="B265" s="93" t="s">
        <v>2260</v>
      </c>
      <c r="C265" s="94">
        <v>41055.047442129631</v>
      </c>
      <c r="D265" s="95">
        <v>62400</v>
      </c>
      <c r="E265" s="93">
        <v>62400</v>
      </c>
      <c r="F265" s="93" t="s">
        <v>5</v>
      </c>
      <c r="G265" s="96">
        <f>Data!$E265*VLOOKUP(Data!$F265,tblXrate[],2,FALSE)</f>
        <v>62400</v>
      </c>
      <c r="H265" s="93" t="s">
        <v>333</v>
      </c>
      <c r="I265" s="93" t="s">
        <v>309</v>
      </c>
      <c r="J265" s="93" t="s">
        <v>14</v>
      </c>
      <c r="K265" s="93" t="str">
        <f>VLOOKUP(Data!$J265,tblCountries[[Actual]:[Mapping]],2,FALSE)</f>
        <v>USA</v>
      </c>
      <c r="L265" s="93" t="str">
        <f>VLOOKUP(Data!$J265,tblCountries[[Actual]:[Continente]],3,FALSE)</f>
        <v>America</v>
      </c>
      <c r="M265" s="93" t="s">
        <v>12</v>
      </c>
      <c r="N265" s="97">
        <v>6.1</v>
      </c>
      <c r="O265" s="98" t="s">
        <v>4021</v>
      </c>
      <c r="P265" s="99" t="s">
        <v>4030</v>
      </c>
      <c r="Q265" s="100" t="s">
        <v>4049</v>
      </c>
    </row>
    <row r="266" spans="2:17" ht="15" customHeight="1" x14ac:dyDescent="0.25">
      <c r="B266" s="93" t="s">
        <v>2261</v>
      </c>
      <c r="C266" s="94">
        <v>41055.047465277778</v>
      </c>
      <c r="D266" s="95">
        <v>2300</v>
      </c>
      <c r="E266" s="93">
        <v>27600</v>
      </c>
      <c r="F266" s="93" t="s">
        <v>5</v>
      </c>
      <c r="G266" s="96">
        <f>Data!$E266*VLOOKUP(Data!$F266,tblXrate[],2,FALSE)</f>
        <v>27600</v>
      </c>
      <c r="H266" s="93" t="s">
        <v>334</v>
      </c>
      <c r="I266" s="93" t="s">
        <v>355</v>
      </c>
      <c r="J266" s="93" t="s">
        <v>170</v>
      </c>
      <c r="K266" s="93" t="str">
        <f>VLOOKUP(Data!$J266,tblCountries[[Actual]:[Mapping]],2,FALSE)</f>
        <v>Singapore</v>
      </c>
      <c r="L266" s="93" t="str">
        <f>VLOOKUP(Data!$J266,tblCountries[[Actual]:[Continente]],3,FALSE)</f>
        <v>Asia</v>
      </c>
      <c r="M266" s="93" t="s">
        <v>12</v>
      </c>
      <c r="N266" s="97">
        <v>6.1</v>
      </c>
      <c r="O266" s="98" t="s">
        <v>4021</v>
      </c>
      <c r="P266" s="99" t="s">
        <v>4029</v>
      </c>
      <c r="Q266" s="100" t="s">
        <v>4048</v>
      </c>
    </row>
    <row r="267" spans="2:17" ht="15" customHeight="1" x14ac:dyDescent="0.25">
      <c r="B267" s="93" t="s">
        <v>2262</v>
      </c>
      <c r="C267" s="94">
        <v>41055.047627314816</v>
      </c>
      <c r="D267" s="95">
        <v>54000</v>
      </c>
      <c r="E267" s="93">
        <v>54000</v>
      </c>
      <c r="F267" s="93" t="s">
        <v>5</v>
      </c>
      <c r="G267" s="96">
        <f>Data!$E267*VLOOKUP(Data!$F267,tblXrate[],2,FALSE)</f>
        <v>54000</v>
      </c>
      <c r="H267" s="93" t="s">
        <v>335</v>
      </c>
      <c r="I267" s="93" t="s">
        <v>51</v>
      </c>
      <c r="J267" s="93" t="s">
        <v>14</v>
      </c>
      <c r="K267" s="93" t="str">
        <f>VLOOKUP(Data!$J267,tblCountries[[Actual]:[Mapping]],2,FALSE)</f>
        <v>USA</v>
      </c>
      <c r="L267" s="93" t="str">
        <f>VLOOKUP(Data!$J267,tblCountries[[Actual]:[Continente]],3,FALSE)</f>
        <v>America</v>
      </c>
      <c r="M267" s="93" t="s">
        <v>12</v>
      </c>
      <c r="N267" s="97">
        <v>6.1</v>
      </c>
      <c r="O267" s="98" t="s">
        <v>4021</v>
      </c>
      <c r="P267" s="99" t="s">
        <v>4030</v>
      </c>
      <c r="Q267" s="100" t="s">
        <v>4049</v>
      </c>
    </row>
    <row r="268" spans="2:17" ht="15" customHeight="1" x14ac:dyDescent="0.25">
      <c r="B268" s="93" t="s">
        <v>2263</v>
      </c>
      <c r="C268" s="94">
        <v>41055.047673611109</v>
      </c>
      <c r="D268" s="95" t="s">
        <v>336</v>
      </c>
      <c r="E268" s="93">
        <v>276000</v>
      </c>
      <c r="F268" s="93" t="s">
        <v>39</v>
      </c>
      <c r="G268" s="96">
        <f>Data!$E268*VLOOKUP(Data!$F268,tblXrate[],2,FALSE)</f>
        <v>4914.9850057341491</v>
      </c>
      <c r="H268" s="93" t="s">
        <v>255</v>
      </c>
      <c r="I268" s="93" t="s">
        <v>19</v>
      </c>
      <c r="J268" s="93" t="s">
        <v>7</v>
      </c>
      <c r="K268" s="93" t="str">
        <f>VLOOKUP(Data!$J268,tblCountries[[Actual]:[Mapping]],2,FALSE)</f>
        <v>India</v>
      </c>
      <c r="L268" s="93" t="str">
        <f>VLOOKUP(Data!$J268,tblCountries[[Actual]:[Continente]],3,FALSE)</f>
        <v>Asia</v>
      </c>
      <c r="M268" s="93" t="s">
        <v>12</v>
      </c>
      <c r="N268" s="97">
        <v>6.1</v>
      </c>
      <c r="O268" s="98" t="s">
        <v>4021</v>
      </c>
      <c r="P268" s="99" t="s">
        <v>4027</v>
      </c>
      <c r="Q268" s="100" t="s">
        <v>4048</v>
      </c>
    </row>
    <row r="269" spans="2:17" ht="15" customHeight="1" x14ac:dyDescent="0.25">
      <c r="B269" s="93" t="s">
        <v>2264</v>
      </c>
      <c r="C269" s="94">
        <v>41055.047708333332</v>
      </c>
      <c r="D269" s="95" t="s">
        <v>337</v>
      </c>
      <c r="E269" s="93">
        <v>77000</v>
      </c>
      <c r="F269" s="93" t="s">
        <v>5</v>
      </c>
      <c r="G269" s="96">
        <f>Data!$E269*VLOOKUP(Data!$F269,tblXrate[],2,FALSE)</f>
        <v>77000</v>
      </c>
      <c r="H269" s="93" t="s">
        <v>338</v>
      </c>
      <c r="I269" s="93" t="s">
        <v>309</v>
      </c>
      <c r="J269" s="93" t="s">
        <v>14</v>
      </c>
      <c r="K269" s="93" t="str">
        <f>VLOOKUP(Data!$J269,tblCountries[[Actual]:[Mapping]],2,FALSE)</f>
        <v>USA</v>
      </c>
      <c r="L269" s="93" t="str">
        <f>VLOOKUP(Data!$J269,tblCountries[[Actual]:[Continente]],3,FALSE)</f>
        <v>America</v>
      </c>
      <c r="M269" s="93" t="s">
        <v>8</v>
      </c>
      <c r="N269" s="97">
        <v>6.1</v>
      </c>
      <c r="O269" s="98" t="s">
        <v>4021</v>
      </c>
      <c r="P269" s="99" t="s">
        <v>4030</v>
      </c>
      <c r="Q269" s="100" t="s">
        <v>4049</v>
      </c>
    </row>
    <row r="270" spans="2:17" ht="15" customHeight="1" x14ac:dyDescent="0.25">
      <c r="B270" s="93" t="s">
        <v>2265</v>
      </c>
      <c r="C270" s="94">
        <v>41055.04792824074</v>
      </c>
      <c r="D270" s="95">
        <v>76000</v>
      </c>
      <c r="E270" s="93">
        <v>76000</v>
      </c>
      <c r="F270" s="93" t="s">
        <v>5</v>
      </c>
      <c r="G270" s="96">
        <f>Data!$E270*VLOOKUP(Data!$F270,tblXrate[],2,FALSE)</f>
        <v>76000</v>
      </c>
      <c r="H270" s="93" t="s">
        <v>339</v>
      </c>
      <c r="I270" s="93" t="s">
        <v>51</v>
      </c>
      <c r="J270" s="93" t="s">
        <v>14</v>
      </c>
      <c r="K270" s="93" t="str">
        <f>VLOOKUP(Data!$J270,tblCountries[[Actual]:[Mapping]],2,FALSE)</f>
        <v>USA</v>
      </c>
      <c r="L270" s="93" t="str">
        <f>VLOOKUP(Data!$J270,tblCountries[[Actual]:[Continente]],3,FALSE)</f>
        <v>America</v>
      </c>
      <c r="M270" s="93" t="s">
        <v>12</v>
      </c>
      <c r="N270" s="97">
        <v>6.1</v>
      </c>
      <c r="O270" s="98" t="s">
        <v>4021</v>
      </c>
      <c r="P270" s="99" t="s">
        <v>4030</v>
      </c>
      <c r="Q270" s="100" t="s">
        <v>4049</v>
      </c>
    </row>
    <row r="271" spans="2:17" ht="15" customHeight="1" x14ac:dyDescent="0.25">
      <c r="B271" s="93" t="s">
        <v>2266</v>
      </c>
      <c r="C271" s="94">
        <v>41055.04828703704</v>
      </c>
      <c r="D271" s="95">
        <v>103000</v>
      </c>
      <c r="E271" s="93">
        <v>103000</v>
      </c>
      <c r="F271" s="93" t="s">
        <v>5</v>
      </c>
      <c r="G271" s="96">
        <f>Data!$E271*VLOOKUP(Data!$F271,tblXrate[],2,FALSE)</f>
        <v>103000</v>
      </c>
      <c r="H271" s="93" t="s">
        <v>340</v>
      </c>
      <c r="I271" s="93" t="s">
        <v>3940</v>
      </c>
      <c r="J271" s="93" t="s">
        <v>14</v>
      </c>
      <c r="K271" s="93" t="str">
        <f>VLOOKUP(Data!$J271,tblCountries[[Actual]:[Mapping]],2,FALSE)</f>
        <v>USA</v>
      </c>
      <c r="L271" s="93" t="str">
        <f>VLOOKUP(Data!$J271,tblCountries[[Actual]:[Continente]],3,FALSE)</f>
        <v>America</v>
      </c>
      <c r="M271" s="93" t="s">
        <v>17</v>
      </c>
      <c r="N271" s="97">
        <v>6.1</v>
      </c>
      <c r="O271" s="98" t="s">
        <v>4021</v>
      </c>
      <c r="P271" s="99" t="s">
        <v>4031</v>
      </c>
      <c r="Q271" s="100" t="s">
        <v>4049</v>
      </c>
    </row>
    <row r="272" spans="2:17" ht="15" customHeight="1" x14ac:dyDescent="0.25">
      <c r="B272" s="93" t="s">
        <v>2267</v>
      </c>
      <c r="C272" s="94">
        <v>41055.048310185186</v>
      </c>
      <c r="D272" s="95">
        <v>7600</v>
      </c>
      <c r="E272" s="93">
        <v>7600</v>
      </c>
      <c r="F272" s="93" t="s">
        <v>5</v>
      </c>
      <c r="G272" s="96">
        <f>Data!$E272*VLOOKUP(Data!$F272,tblXrate[],2,FALSE)</f>
        <v>7600</v>
      </c>
      <c r="H272" s="93" t="s">
        <v>341</v>
      </c>
      <c r="I272" s="93" t="s">
        <v>66</v>
      </c>
      <c r="J272" s="93" t="s">
        <v>26</v>
      </c>
      <c r="K272" s="93" t="str">
        <f>VLOOKUP(Data!$J272,tblCountries[[Actual]:[Mapping]],2,FALSE)</f>
        <v>Ukraine</v>
      </c>
      <c r="L272" s="93" t="str">
        <f>VLOOKUP(Data!$J272,tblCountries[[Actual]:[Continente]],3,FALSE)</f>
        <v>Europa</v>
      </c>
      <c r="M272" s="93" t="s">
        <v>24</v>
      </c>
      <c r="N272" s="97">
        <v>6.1</v>
      </c>
      <c r="O272" s="98" t="s">
        <v>4021</v>
      </c>
      <c r="P272" s="99" t="s">
        <v>4027</v>
      </c>
      <c r="Q272" s="100" t="s">
        <v>4048</v>
      </c>
    </row>
    <row r="273" spans="2:17" ht="15" customHeight="1" x14ac:dyDescent="0.25">
      <c r="B273" s="93" t="s">
        <v>2268</v>
      </c>
      <c r="C273" s="94">
        <v>41055.048564814817</v>
      </c>
      <c r="D273" s="95">
        <v>40000</v>
      </c>
      <c r="E273" s="93">
        <v>40000</v>
      </c>
      <c r="F273" s="93" t="s">
        <v>5</v>
      </c>
      <c r="G273" s="96">
        <f>Data!$E273*VLOOKUP(Data!$F273,tblXrate[],2,FALSE)</f>
        <v>40000</v>
      </c>
      <c r="H273" s="93" t="s">
        <v>342</v>
      </c>
      <c r="I273" s="93" t="s">
        <v>19</v>
      </c>
      <c r="J273" s="93" t="s">
        <v>14</v>
      </c>
      <c r="K273" s="93" t="str">
        <f>VLOOKUP(Data!$J273,tblCountries[[Actual]:[Mapping]],2,FALSE)</f>
        <v>USA</v>
      </c>
      <c r="L273" s="93" t="str">
        <f>VLOOKUP(Data!$J273,tblCountries[[Actual]:[Continente]],3,FALSE)</f>
        <v>America</v>
      </c>
      <c r="M273" s="93" t="s">
        <v>8</v>
      </c>
      <c r="N273" s="97">
        <v>6.1</v>
      </c>
      <c r="O273" s="98" t="s">
        <v>4021</v>
      </c>
      <c r="P273" s="99" t="s">
        <v>4029</v>
      </c>
      <c r="Q273" s="100" t="s">
        <v>4048</v>
      </c>
    </row>
    <row r="274" spans="2:17" ht="15" customHeight="1" x14ac:dyDescent="0.25">
      <c r="B274" s="93" t="s">
        <v>2269</v>
      </c>
      <c r="C274" s="94">
        <v>41055.048842592594</v>
      </c>
      <c r="D274" s="95">
        <v>80000</v>
      </c>
      <c r="E274" s="93">
        <v>80000</v>
      </c>
      <c r="F274" s="93" t="s">
        <v>5</v>
      </c>
      <c r="G274" s="96">
        <f>Data!$E274*VLOOKUP(Data!$F274,tblXrate[],2,FALSE)</f>
        <v>80000</v>
      </c>
      <c r="H274" s="93" t="s">
        <v>343</v>
      </c>
      <c r="I274" s="93" t="s">
        <v>3940</v>
      </c>
      <c r="J274" s="93" t="s">
        <v>14</v>
      </c>
      <c r="K274" s="93" t="str">
        <f>VLOOKUP(Data!$J274,tblCountries[[Actual]:[Mapping]],2,FALSE)</f>
        <v>USA</v>
      </c>
      <c r="L274" s="93" t="str">
        <f>VLOOKUP(Data!$J274,tblCountries[[Actual]:[Continente]],3,FALSE)</f>
        <v>America</v>
      </c>
      <c r="M274" s="93" t="s">
        <v>17</v>
      </c>
      <c r="N274" s="97">
        <v>6.1</v>
      </c>
      <c r="O274" s="98" t="s">
        <v>4021</v>
      </c>
      <c r="P274" s="99" t="s">
        <v>4030</v>
      </c>
      <c r="Q274" s="100" t="s">
        <v>4049</v>
      </c>
    </row>
    <row r="275" spans="2:17" ht="15" customHeight="1" x14ac:dyDescent="0.25">
      <c r="B275" s="93" t="s">
        <v>2270</v>
      </c>
      <c r="C275" s="94">
        <v>41055.048888888887</v>
      </c>
      <c r="D275" s="95">
        <v>55000</v>
      </c>
      <c r="E275" s="93">
        <v>55000</v>
      </c>
      <c r="F275" s="93" t="s">
        <v>5</v>
      </c>
      <c r="G275" s="96">
        <f>Data!$E275*VLOOKUP(Data!$F275,tblXrate[],2,FALSE)</f>
        <v>55000</v>
      </c>
      <c r="H275" s="93" t="s">
        <v>213</v>
      </c>
      <c r="I275" s="93" t="s">
        <v>19</v>
      </c>
      <c r="J275" s="93" t="s">
        <v>14</v>
      </c>
      <c r="K275" s="93" t="str">
        <f>VLOOKUP(Data!$J275,tblCountries[[Actual]:[Mapping]],2,FALSE)</f>
        <v>USA</v>
      </c>
      <c r="L275" s="93" t="str">
        <f>VLOOKUP(Data!$J275,tblCountries[[Actual]:[Continente]],3,FALSE)</f>
        <v>America</v>
      </c>
      <c r="M275" s="93" t="s">
        <v>12</v>
      </c>
      <c r="N275" s="97">
        <v>6.1</v>
      </c>
      <c r="O275" s="98" t="s">
        <v>4021</v>
      </c>
      <c r="P275" s="99" t="s">
        <v>4030</v>
      </c>
      <c r="Q275" s="100" t="s">
        <v>4049</v>
      </c>
    </row>
    <row r="276" spans="2:17" ht="15" customHeight="1" x14ac:dyDescent="0.25">
      <c r="B276" s="93" t="s">
        <v>2271</v>
      </c>
      <c r="C276" s="94">
        <v>41055.049247685187</v>
      </c>
      <c r="D276" s="95">
        <v>99000</v>
      </c>
      <c r="E276" s="93">
        <v>99000</v>
      </c>
      <c r="F276" s="93" t="s">
        <v>5</v>
      </c>
      <c r="G276" s="96">
        <f>Data!$E276*VLOOKUP(Data!$F276,tblXrate[],2,FALSE)</f>
        <v>99000</v>
      </c>
      <c r="H276" s="93" t="s">
        <v>206</v>
      </c>
      <c r="I276" s="93" t="s">
        <v>19</v>
      </c>
      <c r="J276" s="93" t="s">
        <v>14</v>
      </c>
      <c r="K276" s="93" t="str">
        <f>VLOOKUP(Data!$J276,tblCountries[[Actual]:[Mapping]],2,FALSE)</f>
        <v>USA</v>
      </c>
      <c r="L276" s="93" t="str">
        <f>VLOOKUP(Data!$J276,tblCountries[[Actual]:[Continente]],3,FALSE)</f>
        <v>America</v>
      </c>
      <c r="M276" s="93" t="s">
        <v>17</v>
      </c>
      <c r="N276" s="97">
        <v>6.1</v>
      </c>
      <c r="O276" s="98" t="s">
        <v>4021</v>
      </c>
      <c r="P276" s="99" t="s">
        <v>4030</v>
      </c>
      <c r="Q276" s="100" t="s">
        <v>4049</v>
      </c>
    </row>
    <row r="277" spans="2:17" ht="15" customHeight="1" x14ac:dyDescent="0.25">
      <c r="B277" s="93" t="s">
        <v>2272</v>
      </c>
      <c r="C277" s="94">
        <v>41055.049259259256</v>
      </c>
      <c r="D277" s="95" t="s">
        <v>344</v>
      </c>
      <c r="E277" s="93">
        <v>420000</v>
      </c>
      <c r="F277" s="93" t="s">
        <v>3908</v>
      </c>
      <c r="G277" s="96">
        <f>Data!$E277*VLOOKUP(Data!$F277,tblXrate[],2,FALSE)</f>
        <v>9956.1219482708348</v>
      </c>
      <c r="H277" s="93" t="s">
        <v>345</v>
      </c>
      <c r="I277" s="93" t="s">
        <v>51</v>
      </c>
      <c r="J277" s="93" t="s">
        <v>346</v>
      </c>
      <c r="K277" s="93" t="str">
        <f>VLOOKUP(Data!$J277,tblCountries[[Actual]:[Mapping]],2,FALSE)</f>
        <v>Philippines</v>
      </c>
      <c r="L277" s="93" t="str">
        <f>VLOOKUP(Data!$J277,tblCountries[[Actual]:[Continente]],3,FALSE)</f>
        <v>Asia</v>
      </c>
      <c r="M277" s="93" t="s">
        <v>8</v>
      </c>
      <c r="N277" s="97">
        <v>6.1</v>
      </c>
      <c r="O277" s="98" t="s">
        <v>4021</v>
      </c>
      <c r="P277" s="99" t="s">
        <v>4027</v>
      </c>
      <c r="Q277" s="100" t="s">
        <v>4048</v>
      </c>
    </row>
    <row r="278" spans="2:17" ht="15" customHeight="1" x14ac:dyDescent="0.25">
      <c r="B278" s="93" t="s">
        <v>2273</v>
      </c>
      <c r="C278" s="94">
        <v>41055.049444444441</v>
      </c>
      <c r="D278" s="95">
        <v>75000</v>
      </c>
      <c r="E278" s="93">
        <v>75000</v>
      </c>
      <c r="F278" s="93" t="s">
        <v>5</v>
      </c>
      <c r="G278" s="96">
        <f>Data!$E278*VLOOKUP(Data!$F278,tblXrate[],2,FALSE)</f>
        <v>75000</v>
      </c>
      <c r="H278" s="93" t="s">
        <v>159</v>
      </c>
      <c r="I278" s="93" t="s">
        <v>19</v>
      </c>
      <c r="J278" s="93" t="s">
        <v>14</v>
      </c>
      <c r="K278" s="93" t="str">
        <f>VLOOKUP(Data!$J278,tblCountries[[Actual]:[Mapping]],2,FALSE)</f>
        <v>USA</v>
      </c>
      <c r="L278" s="93" t="str">
        <f>VLOOKUP(Data!$J278,tblCountries[[Actual]:[Continente]],3,FALSE)</f>
        <v>America</v>
      </c>
      <c r="M278" s="93" t="s">
        <v>8</v>
      </c>
      <c r="N278" s="97">
        <v>6.1</v>
      </c>
      <c r="O278" s="98" t="s">
        <v>4021</v>
      </c>
      <c r="P278" s="99" t="s">
        <v>4030</v>
      </c>
      <c r="Q278" s="100" t="s">
        <v>4049</v>
      </c>
    </row>
    <row r="279" spans="2:17" ht="15" customHeight="1" x14ac:dyDescent="0.25">
      <c r="B279" s="93" t="s">
        <v>2274</v>
      </c>
      <c r="C279" s="94">
        <v>41055.049930555557</v>
      </c>
      <c r="D279" s="95">
        <v>80000</v>
      </c>
      <c r="E279" s="93">
        <v>80000</v>
      </c>
      <c r="F279" s="93" t="s">
        <v>5</v>
      </c>
      <c r="G279" s="96">
        <f>Data!$E279*VLOOKUP(Data!$F279,tblXrate[],2,FALSE)</f>
        <v>80000</v>
      </c>
      <c r="H279" s="93" t="s">
        <v>347</v>
      </c>
      <c r="I279" s="93" t="s">
        <v>51</v>
      </c>
      <c r="J279" s="93" t="s">
        <v>14</v>
      </c>
      <c r="K279" s="93" t="str">
        <f>VLOOKUP(Data!$J279,tblCountries[[Actual]:[Mapping]],2,FALSE)</f>
        <v>USA</v>
      </c>
      <c r="L279" s="93" t="str">
        <f>VLOOKUP(Data!$J279,tblCountries[[Actual]:[Continente]],3,FALSE)</f>
        <v>America</v>
      </c>
      <c r="M279" s="93" t="s">
        <v>17</v>
      </c>
      <c r="N279" s="97">
        <v>6.1</v>
      </c>
      <c r="O279" s="98" t="s">
        <v>4021</v>
      </c>
      <c r="P279" s="99" t="s">
        <v>4030</v>
      </c>
      <c r="Q279" s="100" t="s">
        <v>4049</v>
      </c>
    </row>
    <row r="280" spans="2:17" ht="15" customHeight="1" x14ac:dyDescent="0.25">
      <c r="B280" s="93" t="s">
        <v>2275</v>
      </c>
      <c r="C280" s="94">
        <v>41055.050474537034</v>
      </c>
      <c r="D280" s="95">
        <v>20000</v>
      </c>
      <c r="E280" s="93">
        <v>20000</v>
      </c>
      <c r="F280" s="93" t="s">
        <v>5</v>
      </c>
      <c r="G280" s="96">
        <f>Data!$E280*VLOOKUP(Data!$F280,tblXrate[],2,FALSE)</f>
        <v>20000</v>
      </c>
      <c r="H280" s="93" t="s">
        <v>19</v>
      </c>
      <c r="I280" s="93" t="s">
        <v>19</v>
      </c>
      <c r="J280" s="93" t="s">
        <v>7</v>
      </c>
      <c r="K280" s="93" t="str">
        <f>VLOOKUP(Data!$J280,tblCountries[[Actual]:[Mapping]],2,FALSE)</f>
        <v>India</v>
      </c>
      <c r="L280" s="93" t="str">
        <f>VLOOKUP(Data!$J280,tblCountries[[Actual]:[Continente]],3,FALSE)</f>
        <v>Asia</v>
      </c>
      <c r="M280" s="93" t="s">
        <v>12</v>
      </c>
      <c r="N280" s="97">
        <v>6.1</v>
      </c>
      <c r="O280" s="98" t="s">
        <v>4021</v>
      </c>
      <c r="P280" s="99" t="s">
        <v>4028</v>
      </c>
      <c r="Q280" s="100" t="s">
        <v>4048</v>
      </c>
    </row>
    <row r="281" spans="2:17" ht="15" customHeight="1" x14ac:dyDescent="0.25">
      <c r="B281" s="93" t="s">
        <v>2276</v>
      </c>
      <c r="C281" s="94">
        <v>41055.05127314815</v>
      </c>
      <c r="D281" s="95">
        <v>40000</v>
      </c>
      <c r="E281" s="93">
        <v>40000</v>
      </c>
      <c r="F281" s="93" t="s">
        <v>5</v>
      </c>
      <c r="G281" s="96">
        <f>Data!$E281*VLOOKUP(Data!$F281,tblXrate[],2,FALSE)</f>
        <v>40000</v>
      </c>
      <c r="H281" s="93" t="s">
        <v>206</v>
      </c>
      <c r="I281" s="93" t="s">
        <v>19</v>
      </c>
      <c r="J281" s="93" t="s">
        <v>14</v>
      </c>
      <c r="K281" s="93" t="str">
        <f>VLOOKUP(Data!$J281,tblCountries[[Actual]:[Mapping]],2,FALSE)</f>
        <v>USA</v>
      </c>
      <c r="L281" s="93" t="str">
        <f>VLOOKUP(Data!$J281,tblCountries[[Actual]:[Continente]],3,FALSE)</f>
        <v>America</v>
      </c>
      <c r="M281" s="93" t="s">
        <v>12</v>
      </c>
      <c r="N281" s="97">
        <v>6.1</v>
      </c>
      <c r="O281" s="98" t="s">
        <v>4021</v>
      </c>
      <c r="P281" s="99" t="s">
        <v>4029</v>
      </c>
      <c r="Q281" s="100" t="s">
        <v>4048</v>
      </c>
    </row>
    <row r="282" spans="2:17" ht="15" customHeight="1" x14ac:dyDescent="0.25">
      <c r="B282" s="93" t="s">
        <v>2277</v>
      </c>
      <c r="C282" s="94">
        <v>41055.051701388889</v>
      </c>
      <c r="D282" s="95">
        <v>46000</v>
      </c>
      <c r="E282" s="93">
        <v>46000</v>
      </c>
      <c r="F282" s="93" t="s">
        <v>5</v>
      </c>
      <c r="G282" s="96">
        <f>Data!$E282*VLOOKUP(Data!$F282,tblXrate[],2,FALSE)</f>
        <v>46000</v>
      </c>
      <c r="H282" s="93" t="s">
        <v>348</v>
      </c>
      <c r="I282" s="93" t="s">
        <v>19</v>
      </c>
      <c r="J282" s="93" t="s">
        <v>14</v>
      </c>
      <c r="K282" s="93" t="str">
        <f>VLOOKUP(Data!$J282,tblCountries[[Actual]:[Mapping]],2,FALSE)</f>
        <v>USA</v>
      </c>
      <c r="L282" s="93" t="str">
        <f>VLOOKUP(Data!$J282,tblCountries[[Actual]:[Continente]],3,FALSE)</f>
        <v>America</v>
      </c>
      <c r="M282" s="93" t="s">
        <v>12</v>
      </c>
      <c r="N282" s="97">
        <v>6.1</v>
      </c>
      <c r="O282" s="98" t="s">
        <v>4021</v>
      </c>
      <c r="P282" s="99" t="s">
        <v>4029</v>
      </c>
      <c r="Q282" s="100" t="s">
        <v>4048</v>
      </c>
    </row>
    <row r="283" spans="2:17" ht="15" customHeight="1" x14ac:dyDescent="0.25">
      <c r="B283" s="93" t="s">
        <v>2278</v>
      </c>
      <c r="C283" s="94">
        <v>41055.052025462966</v>
      </c>
      <c r="D283" s="95">
        <v>14000</v>
      </c>
      <c r="E283" s="93">
        <v>14000</v>
      </c>
      <c r="F283" s="93" t="s">
        <v>5</v>
      </c>
      <c r="G283" s="96">
        <f>Data!$E283*VLOOKUP(Data!$F283,tblXrate[],2,FALSE)</f>
        <v>14000</v>
      </c>
      <c r="H283" s="93" t="s">
        <v>349</v>
      </c>
      <c r="I283" s="93" t="s">
        <v>19</v>
      </c>
      <c r="J283" s="93" t="s">
        <v>142</v>
      </c>
      <c r="K283" s="93" t="str">
        <f>VLOOKUP(Data!$J283,tblCountries[[Actual]:[Mapping]],2,FALSE)</f>
        <v>Brazil</v>
      </c>
      <c r="L283" s="93" t="str">
        <f>VLOOKUP(Data!$J283,tblCountries[[Actual]:[Continente]],3,FALSE)</f>
        <v>America</v>
      </c>
      <c r="M283" s="93" t="s">
        <v>24</v>
      </c>
      <c r="N283" s="97">
        <v>6.1</v>
      </c>
      <c r="O283" s="98" t="s">
        <v>4021</v>
      </c>
      <c r="P283" s="99" t="s">
        <v>4028</v>
      </c>
      <c r="Q283" s="100" t="s">
        <v>4048</v>
      </c>
    </row>
    <row r="284" spans="2:17" ht="15" customHeight="1" x14ac:dyDescent="0.25">
      <c r="B284" s="93" t="s">
        <v>2279</v>
      </c>
      <c r="C284" s="94">
        <v>41055.052141203705</v>
      </c>
      <c r="D284" s="95">
        <v>70000</v>
      </c>
      <c r="E284" s="93">
        <v>70000</v>
      </c>
      <c r="F284" s="93" t="s">
        <v>5</v>
      </c>
      <c r="G284" s="96">
        <f>Data!$E284*VLOOKUP(Data!$F284,tblXrate[],2,FALSE)</f>
        <v>70000</v>
      </c>
      <c r="H284" s="93" t="s">
        <v>350</v>
      </c>
      <c r="I284" s="93" t="s">
        <v>278</v>
      </c>
      <c r="J284" s="93" t="s">
        <v>14</v>
      </c>
      <c r="K284" s="93" t="str">
        <f>VLOOKUP(Data!$J284,tblCountries[[Actual]:[Mapping]],2,FALSE)</f>
        <v>USA</v>
      </c>
      <c r="L284" s="93" t="str">
        <f>VLOOKUP(Data!$J284,tblCountries[[Actual]:[Continente]],3,FALSE)</f>
        <v>America</v>
      </c>
      <c r="M284" s="93" t="s">
        <v>12</v>
      </c>
      <c r="N284" s="97">
        <v>6.1</v>
      </c>
      <c r="O284" s="98" t="s">
        <v>4021</v>
      </c>
      <c r="P284" s="99" t="s">
        <v>4030</v>
      </c>
      <c r="Q284" s="100" t="s">
        <v>4049</v>
      </c>
    </row>
    <row r="285" spans="2:17" ht="15" customHeight="1" x14ac:dyDescent="0.25">
      <c r="B285" s="93" t="s">
        <v>2280</v>
      </c>
      <c r="C285" s="94">
        <v>41055.052222222221</v>
      </c>
      <c r="D285" s="95" t="s">
        <v>351</v>
      </c>
      <c r="E285" s="93">
        <v>36000</v>
      </c>
      <c r="F285" s="93" t="s">
        <v>5</v>
      </c>
      <c r="G285" s="96">
        <f>Data!$E285*VLOOKUP(Data!$F285,tblXrate[],2,FALSE)</f>
        <v>36000</v>
      </c>
      <c r="H285" s="93" t="s">
        <v>352</v>
      </c>
      <c r="I285" s="93" t="s">
        <v>66</v>
      </c>
      <c r="J285" s="93" t="s">
        <v>64</v>
      </c>
      <c r="K285" s="93" t="str">
        <f>VLOOKUP(Data!$J285,tblCountries[[Actual]:[Mapping]],2,FALSE)</f>
        <v>Russia</v>
      </c>
      <c r="L285" s="93" t="str">
        <f>VLOOKUP(Data!$J285,tblCountries[[Actual]:[Continente]],3,FALSE)</f>
        <v>Europa</v>
      </c>
      <c r="M285" s="93" t="s">
        <v>8</v>
      </c>
      <c r="N285" s="97">
        <v>6.1</v>
      </c>
      <c r="O285" s="98" t="s">
        <v>4021</v>
      </c>
      <c r="P285" s="99" t="s">
        <v>4029</v>
      </c>
      <c r="Q285" s="100" t="s">
        <v>4048</v>
      </c>
    </row>
    <row r="286" spans="2:17" ht="15" customHeight="1" x14ac:dyDescent="0.25">
      <c r="B286" s="93" t="s">
        <v>2281</v>
      </c>
      <c r="C286" s="94">
        <v>41055.052372685182</v>
      </c>
      <c r="D286" s="95">
        <v>15000</v>
      </c>
      <c r="E286" s="93">
        <v>15000</v>
      </c>
      <c r="F286" s="93" t="s">
        <v>5</v>
      </c>
      <c r="G286" s="96">
        <f>Data!$E286*VLOOKUP(Data!$F286,tblXrate[],2,FALSE)</f>
        <v>15000</v>
      </c>
      <c r="H286" s="93" t="s">
        <v>353</v>
      </c>
      <c r="I286" s="93" t="s">
        <v>51</v>
      </c>
      <c r="J286" s="93" t="s">
        <v>14</v>
      </c>
      <c r="K286" s="93" t="str">
        <f>VLOOKUP(Data!$J286,tblCountries[[Actual]:[Mapping]],2,FALSE)</f>
        <v>USA</v>
      </c>
      <c r="L286" s="93" t="str">
        <f>VLOOKUP(Data!$J286,tblCountries[[Actual]:[Continente]],3,FALSE)</f>
        <v>America</v>
      </c>
      <c r="M286" s="93" t="s">
        <v>17</v>
      </c>
      <c r="N286" s="97">
        <v>6.1</v>
      </c>
      <c r="O286" s="98" t="s">
        <v>4021</v>
      </c>
      <c r="P286" s="99" t="s">
        <v>4028</v>
      </c>
      <c r="Q286" s="100" t="s">
        <v>4048</v>
      </c>
    </row>
    <row r="287" spans="2:17" ht="15" customHeight="1" x14ac:dyDescent="0.25">
      <c r="B287" s="93" t="s">
        <v>2282</v>
      </c>
      <c r="C287" s="94">
        <v>41055.052986111114</v>
      </c>
      <c r="D287" s="95" t="s">
        <v>354</v>
      </c>
      <c r="E287" s="93">
        <v>1500000</v>
      </c>
      <c r="F287" s="93" t="s">
        <v>39</v>
      </c>
      <c r="G287" s="96">
        <f>Data!$E287*VLOOKUP(Data!$F287,tblXrate[],2,FALSE)</f>
        <v>26711.875031163851</v>
      </c>
      <c r="H287" s="93" t="s">
        <v>355</v>
      </c>
      <c r="I287" s="93" t="s">
        <v>355</v>
      </c>
      <c r="J287" s="93" t="s">
        <v>7</v>
      </c>
      <c r="K287" s="93" t="str">
        <f>VLOOKUP(Data!$J287,tblCountries[[Actual]:[Mapping]],2,FALSE)</f>
        <v>India</v>
      </c>
      <c r="L287" s="93" t="str">
        <f>VLOOKUP(Data!$J287,tblCountries[[Actual]:[Continente]],3,FALSE)</f>
        <v>Asia</v>
      </c>
      <c r="M287" s="93" t="s">
        <v>12</v>
      </c>
      <c r="N287" s="97">
        <v>6.1</v>
      </c>
      <c r="O287" s="98" t="s">
        <v>4021</v>
      </c>
      <c r="P287" s="99" t="s">
        <v>4029</v>
      </c>
      <c r="Q287" s="100" t="s">
        <v>4048</v>
      </c>
    </row>
    <row r="288" spans="2:17" ht="15" customHeight="1" x14ac:dyDescent="0.25">
      <c r="B288" s="93" t="s">
        <v>2283</v>
      </c>
      <c r="C288" s="94">
        <v>41055.053599537037</v>
      </c>
      <c r="D288" s="95" t="s">
        <v>356</v>
      </c>
      <c r="E288" s="93">
        <v>100000</v>
      </c>
      <c r="F288" s="93" t="s">
        <v>357</v>
      </c>
      <c r="G288" s="96">
        <f>Data!$E288*VLOOKUP(Data!$F288,tblXrate[],2,FALSE)</f>
        <v>27221.92126875931</v>
      </c>
      <c r="H288" s="93" t="s">
        <v>309</v>
      </c>
      <c r="I288" s="93" t="s">
        <v>309</v>
      </c>
      <c r="J288" s="93" t="s">
        <v>358</v>
      </c>
      <c r="K288" s="93" t="str">
        <f>VLOOKUP(Data!$J288,tblCountries[[Actual]:[Mapping]],2,FALSE)</f>
        <v>Dubai</v>
      </c>
      <c r="L288" s="93" t="str">
        <f>VLOOKUP(Data!$J288,tblCountries[[Actual]:[Continente]],3,FALSE)</f>
        <v>Asia</v>
      </c>
      <c r="M288" s="93" t="s">
        <v>8</v>
      </c>
      <c r="N288" s="97">
        <v>6.1</v>
      </c>
      <c r="O288" s="98" t="s">
        <v>4021</v>
      </c>
      <c r="P288" s="99" t="s">
        <v>4029</v>
      </c>
      <c r="Q288" s="100" t="s">
        <v>4048</v>
      </c>
    </row>
    <row r="289" spans="2:17" ht="15" customHeight="1" x14ac:dyDescent="0.25">
      <c r="B289" s="93" t="s">
        <v>2284</v>
      </c>
      <c r="C289" s="94">
        <v>41055.054050925923</v>
      </c>
      <c r="D289" s="95">
        <v>22000</v>
      </c>
      <c r="E289" s="93">
        <v>22000</v>
      </c>
      <c r="F289" s="93" t="s">
        <v>5</v>
      </c>
      <c r="G289" s="96">
        <f>Data!$E289*VLOOKUP(Data!$F289,tblXrate[],2,FALSE)</f>
        <v>22000</v>
      </c>
      <c r="H289" s="93" t="s">
        <v>359</v>
      </c>
      <c r="I289" s="93" t="s">
        <v>3938</v>
      </c>
      <c r="J289" s="93" t="s">
        <v>7</v>
      </c>
      <c r="K289" s="93" t="str">
        <f>VLOOKUP(Data!$J289,tblCountries[[Actual]:[Mapping]],2,FALSE)</f>
        <v>India</v>
      </c>
      <c r="L289" s="93" t="str">
        <f>VLOOKUP(Data!$J289,tblCountries[[Actual]:[Continente]],3,FALSE)</f>
        <v>Asia</v>
      </c>
      <c r="M289" s="93" t="s">
        <v>12</v>
      </c>
      <c r="N289" s="97">
        <v>6.1</v>
      </c>
      <c r="O289" s="98" t="s">
        <v>4021</v>
      </c>
      <c r="P289" s="99" t="s">
        <v>4028</v>
      </c>
      <c r="Q289" s="100" t="s">
        <v>4048</v>
      </c>
    </row>
    <row r="290" spans="2:17" ht="15" customHeight="1" x14ac:dyDescent="0.25">
      <c r="B290" s="93" t="s">
        <v>2285</v>
      </c>
      <c r="C290" s="94">
        <v>41055.054120370369</v>
      </c>
      <c r="D290" s="95">
        <v>68000</v>
      </c>
      <c r="E290" s="93">
        <v>68000</v>
      </c>
      <c r="F290" s="93" t="s">
        <v>5</v>
      </c>
      <c r="G290" s="96">
        <f>Data!$E290*VLOOKUP(Data!$F290,tblXrate[],2,FALSE)</f>
        <v>68000</v>
      </c>
      <c r="H290" s="93" t="s">
        <v>360</v>
      </c>
      <c r="I290" s="93" t="s">
        <v>51</v>
      </c>
      <c r="J290" s="93" t="s">
        <v>14</v>
      </c>
      <c r="K290" s="93" t="str">
        <f>VLOOKUP(Data!$J290,tblCountries[[Actual]:[Mapping]],2,FALSE)</f>
        <v>USA</v>
      </c>
      <c r="L290" s="93" t="str">
        <f>VLOOKUP(Data!$J290,tblCountries[[Actual]:[Continente]],3,FALSE)</f>
        <v>America</v>
      </c>
      <c r="M290" s="93" t="s">
        <v>12</v>
      </c>
      <c r="N290" s="97">
        <v>6.1</v>
      </c>
      <c r="O290" s="98" t="s">
        <v>4021</v>
      </c>
      <c r="P290" s="99" t="s">
        <v>4030</v>
      </c>
      <c r="Q290" s="100" t="s">
        <v>4049</v>
      </c>
    </row>
    <row r="291" spans="2:17" ht="15" customHeight="1" x14ac:dyDescent="0.25">
      <c r="B291" s="93" t="s">
        <v>2286</v>
      </c>
      <c r="C291" s="94">
        <v>41055.054131944446</v>
      </c>
      <c r="D291" s="95">
        <v>97000</v>
      </c>
      <c r="E291" s="93">
        <v>97000</v>
      </c>
      <c r="F291" s="93" t="s">
        <v>5</v>
      </c>
      <c r="G291" s="96">
        <f>Data!$E291*VLOOKUP(Data!$F291,tblXrate[],2,FALSE)</f>
        <v>97000</v>
      </c>
      <c r="H291" s="93" t="s">
        <v>41</v>
      </c>
      <c r="I291" s="93" t="s">
        <v>19</v>
      </c>
      <c r="J291" s="93" t="s">
        <v>14</v>
      </c>
      <c r="K291" s="93" t="str">
        <f>VLOOKUP(Data!$J291,tblCountries[[Actual]:[Mapping]],2,FALSE)</f>
        <v>USA</v>
      </c>
      <c r="L291" s="93" t="str">
        <f>VLOOKUP(Data!$J291,tblCountries[[Actual]:[Continente]],3,FALSE)</f>
        <v>America</v>
      </c>
      <c r="M291" s="93" t="s">
        <v>12</v>
      </c>
      <c r="N291" s="97">
        <v>6.1</v>
      </c>
      <c r="O291" s="98" t="s">
        <v>4021</v>
      </c>
      <c r="P291" s="99" t="s">
        <v>4030</v>
      </c>
      <c r="Q291" s="100" t="s">
        <v>4049</v>
      </c>
    </row>
    <row r="292" spans="2:17" ht="15" customHeight="1" x14ac:dyDescent="0.25">
      <c r="B292" s="93" t="s">
        <v>2287</v>
      </c>
      <c r="C292" s="94">
        <v>41055.054571759261</v>
      </c>
      <c r="D292" s="95" t="s">
        <v>361</v>
      </c>
      <c r="E292" s="93">
        <v>31000</v>
      </c>
      <c r="F292" s="93" t="s">
        <v>68</v>
      </c>
      <c r="G292" s="96">
        <f>Data!$E292*VLOOKUP(Data!$F292,tblXrate[],2,FALSE)</f>
        <v>48861.526434085805</v>
      </c>
      <c r="H292" s="93" t="s">
        <v>362</v>
      </c>
      <c r="I292" s="93" t="s">
        <v>278</v>
      </c>
      <c r="J292" s="93" t="s">
        <v>70</v>
      </c>
      <c r="K292" s="93" t="str">
        <f>VLOOKUP(Data!$J292,tblCountries[[Actual]:[Mapping]],2,FALSE)</f>
        <v>UK</v>
      </c>
      <c r="L292" s="93" t="str">
        <f>VLOOKUP(Data!$J292,tblCountries[[Actual]:[Continente]],3,FALSE)</f>
        <v>Europa</v>
      </c>
      <c r="M292" s="93" t="s">
        <v>17</v>
      </c>
      <c r="N292" s="97">
        <v>6.1</v>
      </c>
      <c r="O292" s="98" t="s">
        <v>4021</v>
      </c>
      <c r="P292" s="99" t="s">
        <v>4029</v>
      </c>
      <c r="Q292" s="100" t="s">
        <v>4048</v>
      </c>
    </row>
    <row r="293" spans="2:17" ht="15" customHeight="1" x14ac:dyDescent="0.25">
      <c r="B293" s="93" t="s">
        <v>2288</v>
      </c>
      <c r="C293" s="94">
        <v>41055.0547337963</v>
      </c>
      <c r="D293" s="95">
        <v>65000</v>
      </c>
      <c r="E293" s="93">
        <v>65000</v>
      </c>
      <c r="F293" s="93" t="s">
        <v>5</v>
      </c>
      <c r="G293" s="96">
        <f>Data!$E293*VLOOKUP(Data!$F293,tblXrate[],2,FALSE)</f>
        <v>65000</v>
      </c>
      <c r="H293" s="93" t="s">
        <v>363</v>
      </c>
      <c r="I293" s="93" t="s">
        <v>19</v>
      </c>
      <c r="J293" s="93" t="s">
        <v>14</v>
      </c>
      <c r="K293" s="93" t="str">
        <f>VLOOKUP(Data!$J293,tblCountries[[Actual]:[Mapping]],2,FALSE)</f>
        <v>USA</v>
      </c>
      <c r="L293" s="93" t="str">
        <f>VLOOKUP(Data!$J293,tblCountries[[Actual]:[Continente]],3,FALSE)</f>
        <v>America</v>
      </c>
      <c r="M293" s="93" t="s">
        <v>8</v>
      </c>
      <c r="N293" s="97">
        <v>6.1</v>
      </c>
      <c r="O293" s="98" t="s">
        <v>4021</v>
      </c>
      <c r="P293" s="99" t="s">
        <v>4030</v>
      </c>
      <c r="Q293" s="100" t="s">
        <v>4049</v>
      </c>
    </row>
    <row r="294" spans="2:17" ht="15" customHeight="1" x14ac:dyDescent="0.25">
      <c r="B294" s="93" t="s">
        <v>2289</v>
      </c>
      <c r="C294" s="94">
        <v>41055.054837962962</v>
      </c>
      <c r="D294" s="95">
        <v>3600</v>
      </c>
      <c r="E294" s="93">
        <v>43200</v>
      </c>
      <c r="F294" s="93" t="s">
        <v>5</v>
      </c>
      <c r="G294" s="96">
        <f>Data!$E294*VLOOKUP(Data!$F294,tblXrate[],2,FALSE)</f>
        <v>43200</v>
      </c>
      <c r="H294" s="93" t="s">
        <v>364</v>
      </c>
      <c r="I294" s="93" t="s">
        <v>51</v>
      </c>
      <c r="J294" s="93" t="s">
        <v>132</v>
      </c>
      <c r="K294" s="93" t="str">
        <f>VLOOKUP(Data!$J294,tblCountries[[Actual]:[Mapping]],2,FALSE)</f>
        <v>Saudi Arabia</v>
      </c>
      <c r="L294" s="93" t="str">
        <f>VLOOKUP(Data!$J294,tblCountries[[Actual]:[Continente]],3,FALSE)</f>
        <v>Asia</v>
      </c>
      <c r="M294" s="93" t="s">
        <v>8</v>
      </c>
      <c r="N294" s="97">
        <v>6.1</v>
      </c>
      <c r="O294" s="98" t="s">
        <v>4021</v>
      </c>
      <c r="P294" s="99" t="s">
        <v>4029</v>
      </c>
      <c r="Q294" s="100" t="s">
        <v>4048</v>
      </c>
    </row>
    <row r="295" spans="2:17" ht="15" customHeight="1" x14ac:dyDescent="0.25">
      <c r="B295" s="93" t="s">
        <v>2290</v>
      </c>
      <c r="C295" s="94">
        <v>41055.054965277777</v>
      </c>
      <c r="D295" s="95" t="s">
        <v>365</v>
      </c>
      <c r="E295" s="93">
        <v>450000</v>
      </c>
      <c r="F295" s="93" t="s">
        <v>39</v>
      </c>
      <c r="G295" s="96">
        <f>Data!$E295*VLOOKUP(Data!$F295,tblXrate[],2,FALSE)</f>
        <v>8013.5625093491553</v>
      </c>
      <c r="H295" s="93" t="s">
        <v>206</v>
      </c>
      <c r="I295" s="93" t="s">
        <v>19</v>
      </c>
      <c r="J295" s="93" t="s">
        <v>7</v>
      </c>
      <c r="K295" s="93" t="str">
        <f>VLOOKUP(Data!$J295,tblCountries[[Actual]:[Mapping]],2,FALSE)</f>
        <v>India</v>
      </c>
      <c r="L295" s="93" t="str">
        <f>VLOOKUP(Data!$J295,tblCountries[[Actual]:[Continente]],3,FALSE)</f>
        <v>Asia</v>
      </c>
      <c r="M295" s="93" t="s">
        <v>8</v>
      </c>
      <c r="N295" s="97">
        <v>6.1</v>
      </c>
      <c r="O295" s="98" t="s">
        <v>4021</v>
      </c>
      <c r="P295" s="99" t="s">
        <v>4027</v>
      </c>
      <c r="Q295" s="100" t="s">
        <v>4048</v>
      </c>
    </row>
    <row r="296" spans="2:17" ht="15" customHeight="1" x14ac:dyDescent="0.25">
      <c r="B296" s="93" t="s">
        <v>2291</v>
      </c>
      <c r="C296" s="94">
        <v>41055.054965277777</v>
      </c>
      <c r="D296" s="95">
        <v>50000</v>
      </c>
      <c r="E296" s="93">
        <v>50000</v>
      </c>
      <c r="F296" s="93" t="s">
        <v>5</v>
      </c>
      <c r="G296" s="96">
        <f>Data!$E296*VLOOKUP(Data!$F296,tblXrate[],2,FALSE)</f>
        <v>50000</v>
      </c>
      <c r="H296" s="93" t="s">
        <v>366</v>
      </c>
      <c r="I296" s="93" t="s">
        <v>19</v>
      </c>
      <c r="J296" s="93" t="s">
        <v>14</v>
      </c>
      <c r="K296" s="93" t="str">
        <f>VLOOKUP(Data!$J296,tblCountries[[Actual]:[Mapping]],2,FALSE)</f>
        <v>USA</v>
      </c>
      <c r="L296" s="93" t="str">
        <f>VLOOKUP(Data!$J296,tblCountries[[Actual]:[Continente]],3,FALSE)</f>
        <v>America</v>
      </c>
      <c r="M296" s="93" t="s">
        <v>12</v>
      </c>
      <c r="N296" s="97">
        <v>6.1</v>
      </c>
      <c r="O296" s="98" t="s">
        <v>4021</v>
      </c>
      <c r="P296" s="99" t="s">
        <v>4030</v>
      </c>
      <c r="Q296" s="100" t="s">
        <v>4049</v>
      </c>
    </row>
    <row r="297" spans="2:17" ht="15" customHeight="1" x14ac:dyDescent="0.25">
      <c r="B297" s="93" t="s">
        <v>2292</v>
      </c>
      <c r="C297" s="94">
        <v>41055.055115740739</v>
      </c>
      <c r="D297" s="95">
        <v>45000</v>
      </c>
      <c r="E297" s="93">
        <v>45000</v>
      </c>
      <c r="F297" s="93" t="s">
        <v>5</v>
      </c>
      <c r="G297" s="96">
        <f>Data!$E297*VLOOKUP(Data!$F297,tblXrate[],2,FALSE)</f>
        <v>45000</v>
      </c>
      <c r="H297" s="93" t="s">
        <v>367</v>
      </c>
      <c r="I297" s="93" t="s">
        <v>19</v>
      </c>
      <c r="J297" s="93" t="s">
        <v>14</v>
      </c>
      <c r="K297" s="93" t="str">
        <f>VLOOKUP(Data!$J297,tblCountries[[Actual]:[Mapping]],2,FALSE)</f>
        <v>USA</v>
      </c>
      <c r="L297" s="93" t="str">
        <f>VLOOKUP(Data!$J297,tblCountries[[Actual]:[Continente]],3,FALSE)</f>
        <v>America</v>
      </c>
      <c r="M297" s="93" t="s">
        <v>8</v>
      </c>
      <c r="N297" s="97">
        <v>6.1</v>
      </c>
      <c r="O297" s="98" t="s">
        <v>4021</v>
      </c>
      <c r="P297" s="99" t="s">
        <v>4029</v>
      </c>
      <c r="Q297" s="100" t="s">
        <v>4048</v>
      </c>
    </row>
    <row r="298" spans="2:17" ht="15" customHeight="1" x14ac:dyDescent="0.25">
      <c r="B298" s="93" t="s">
        <v>2293</v>
      </c>
      <c r="C298" s="94">
        <v>41055.055289351854</v>
      </c>
      <c r="D298" s="95" t="s">
        <v>368</v>
      </c>
      <c r="E298" s="93">
        <v>180000</v>
      </c>
      <c r="F298" s="93" t="s">
        <v>39</v>
      </c>
      <c r="G298" s="96">
        <f>Data!$E298*VLOOKUP(Data!$F298,tblXrate[],2,FALSE)</f>
        <v>3205.4250037396623</v>
      </c>
      <c r="H298" s="93" t="s">
        <v>369</v>
      </c>
      <c r="I298" s="93" t="s">
        <v>51</v>
      </c>
      <c r="J298" s="93" t="s">
        <v>7</v>
      </c>
      <c r="K298" s="93" t="str">
        <f>VLOOKUP(Data!$J298,tblCountries[[Actual]:[Mapping]],2,FALSE)</f>
        <v>India</v>
      </c>
      <c r="L298" s="93" t="str">
        <f>VLOOKUP(Data!$J298,tblCountries[[Actual]:[Continente]],3,FALSE)</f>
        <v>Asia</v>
      </c>
      <c r="M298" s="93" t="s">
        <v>8</v>
      </c>
      <c r="N298" s="97">
        <v>6.1</v>
      </c>
      <c r="O298" s="98" t="s">
        <v>4021</v>
      </c>
      <c r="P298" s="99" t="s">
        <v>4027</v>
      </c>
      <c r="Q298" s="100" t="s">
        <v>4048</v>
      </c>
    </row>
    <row r="299" spans="2:17" ht="15" customHeight="1" x14ac:dyDescent="0.25">
      <c r="B299" s="93" t="s">
        <v>2294</v>
      </c>
      <c r="C299" s="94">
        <v>41055.055567129632</v>
      </c>
      <c r="D299" s="95">
        <v>60000</v>
      </c>
      <c r="E299" s="93">
        <v>60000</v>
      </c>
      <c r="F299" s="93" t="s">
        <v>5</v>
      </c>
      <c r="G299" s="96">
        <f>Data!$E299*VLOOKUP(Data!$F299,tblXrate[],2,FALSE)</f>
        <v>60000</v>
      </c>
      <c r="H299" s="93" t="s">
        <v>370</v>
      </c>
      <c r="I299" s="93" t="s">
        <v>51</v>
      </c>
      <c r="J299" s="93" t="s">
        <v>14</v>
      </c>
      <c r="K299" s="93" t="str">
        <f>VLOOKUP(Data!$J299,tblCountries[[Actual]:[Mapping]],2,FALSE)</f>
        <v>USA</v>
      </c>
      <c r="L299" s="93" t="str">
        <f>VLOOKUP(Data!$J299,tblCountries[[Actual]:[Continente]],3,FALSE)</f>
        <v>America</v>
      </c>
      <c r="M299" s="93" t="s">
        <v>12</v>
      </c>
      <c r="N299" s="97">
        <v>6.1</v>
      </c>
      <c r="O299" s="98" t="s">
        <v>4021</v>
      </c>
      <c r="P299" s="99" t="s">
        <v>4030</v>
      </c>
      <c r="Q299" s="100" t="s">
        <v>4049</v>
      </c>
    </row>
    <row r="300" spans="2:17" ht="15" customHeight="1" x14ac:dyDescent="0.25">
      <c r="B300" s="93" t="s">
        <v>2295</v>
      </c>
      <c r="C300" s="94">
        <v>41055.056087962963</v>
      </c>
      <c r="D300" s="95">
        <v>31000</v>
      </c>
      <c r="E300" s="93">
        <v>31000</v>
      </c>
      <c r="F300" s="93" t="s">
        <v>5</v>
      </c>
      <c r="G300" s="96">
        <f>Data!$E300*VLOOKUP(Data!$F300,tblXrate[],2,FALSE)</f>
        <v>31000</v>
      </c>
      <c r="H300" s="93" t="s">
        <v>371</v>
      </c>
      <c r="I300" s="93" t="s">
        <v>66</v>
      </c>
      <c r="J300" s="93" t="s">
        <v>14</v>
      </c>
      <c r="K300" s="93" t="str">
        <f>VLOOKUP(Data!$J300,tblCountries[[Actual]:[Mapping]],2,FALSE)</f>
        <v>USA</v>
      </c>
      <c r="L300" s="93" t="str">
        <f>VLOOKUP(Data!$J300,tblCountries[[Actual]:[Continente]],3,FALSE)</f>
        <v>America</v>
      </c>
      <c r="M300" s="93" t="s">
        <v>17</v>
      </c>
      <c r="N300" s="97">
        <v>6.1</v>
      </c>
      <c r="O300" s="98" t="s">
        <v>4021</v>
      </c>
      <c r="P300" s="99" t="s">
        <v>4029</v>
      </c>
      <c r="Q300" s="100" t="s">
        <v>4048</v>
      </c>
    </row>
    <row r="301" spans="2:17" ht="15" customHeight="1" x14ac:dyDescent="0.25">
      <c r="B301" s="93" t="s">
        <v>2296</v>
      </c>
      <c r="C301" s="94">
        <v>41055.056319444448</v>
      </c>
      <c r="D301" s="95">
        <v>75000</v>
      </c>
      <c r="E301" s="93">
        <v>75000</v>
      </c>
      <c r="F301" s="93" t="s">
        <v>5</v>
      </c>
      <c r="G301" s="96">
        <f>Data!$E301*VLOOKUP(Data!$F301,tblXrate[],2,FALSE)</f>
        <v>75000</v>
      </c>
      <c r="H301" s="93" t="s">
        <v>372</v>
      </c>
      <c r="I301" s="93" t="s">
        <v>19</v>
      </c>
      <c r="J301" s="93" t="s">
        <v>14</v>
      </c>
      <c r="K301" s="93" t="str">
        <f>VLOOKUP(Data!$J301,tblCountries[[Actual]:[Mapping]],2,FALSE)</f>
        <v>USA</v>
      </c>
      <c r="L301" s="93" t="str">
        <f>VLOOKUP(Data!$J301,tblCountries[[Actual]:[Continente]],3,FALSE)</f>
        <v>America</v>
      </c>
      <c r="M301" s="93" t="s">
        <v>8</v>
      </c>
      <c r="N301" s="97">
        <v>6.1</v>
      </c>
      <c r="O301" s="98" t="s">
        <v>4021</v>
      </c>
      <c r="P301" s="99" t="s">
        <v>4030</v>
      </c>
      <c r="Q301" s="100" t="s">
        <v>4049</v>
      </c>
    </row>
    <row r="302" spans="2:17" ht="15" customHeight="1" x14ac:dyDescent="0.25">
      <c r="B302" s="93" t="s">
        <v>2297</v>
      </c>
      <c r="C302" s="94">
        <v>41055.05704861111</v>
      </c>
      <c r="D302" s="95">
        <v>16000</v>
      </c>
      <c r="E302" s="93">
        <v>16000</v>
      </c>
      <c r="F302" s="93" t="s">
        <v>5</v>
      </c>
      <c r="G302" s="96">
        <f>Data!$E302*VLOOKUP(Data!$F302,tblXrate[],2,FALSE)</f>
        <v>16000</v>
      </c>
      <c r="H302" s="93" t="s">
        <v>373</v>
      </c>
      <c r="I302" s="93" t="s">
        <v>3940</v>
      </c>
      <c r="J302" s="93" t="s">
        <v>14</v>
      </c>
      <c r="K302" s="93" t="str">
        <f>VLOOKUP(Data!$J302,tblCountries[[Actual]:[Mapping]],2,FALSE)</f>
        <v>USA</v>
      </c>
      <c r="L302" s="93" t="str">
        <f>VLOOKUP(Data!$J302,tblCountries[[Actual]:[Continente]],3,FALSE)</f>
        <v>America</v>
      </c>
      <c r="M302" s="93" t="s">
        <v>24</v>
      </c>
      <c r="N302" s="97">
        <v>6.1</v>
      </c>
      <c r="O302" s="98" t="s">
        <v>4021</v>
      </c>
      <c r="P302" s="99" t="s">
        <v>4028</v>
      </c>
      <c r="Q302" s="100" t="s">
        <v>4048</v>
      </c>
    </row>
    <row r="303" spans="2:17" ht="15" customHeight="1" x14ac:dyDescent="0.25">
      <c r="B303" s="93" t="s">
        <v>2298</v>
      </c>
      <c r="C303" s="94">
        <v>41055.057199074072</v>
      </c>
      <c r="D303" s="95" t="s">
        <v>374</v>
      </c>
      <c r="E303" s="93">
        <v>36000</v>
      </c>
      <c r="F303" s="93" t="s">
        <v>5</v>
      </c>
      <c r="G303" s="96">
        <f>Data!$E303*VLOOKUP(Data!$F303,tblXrate[],2,FALSE)</f>
        <v>36000</v>
      </c>
      <c r="H303" s="93" t="s">
        <v>375</v>
      </c>
      <c r="I303" s="93" t="s">
        <v>19</v>
      </c>
      <c r="J303" s="93" t="s">
        <v>14</v>
      </c>
      <c r="K303" s="93" t="str">
        <f>VLOOKUP(Data!$J303,tblCountries[[Actual]:[Mapping]],2,FALSE)</f>
        <v>USA</v>
      </c>
      <c r="L303" s="93" t="str">
        <f>VLOOKUP(Data!$J303,tblCountries[[Actual]:[Continente]],3,FALSE)</f>
        <v>America</v>
      </c>
      <c r="M303" s="93" t="s">
        <v>12</v>
      </c>
      <c r="N303" s="97">
        <v>6.1</v>
      </c>
      <c r="O303" s="98" t="s">
        <v>4021</v>
      </c>
      <c r="P303" s="99" t="s">
        <v>4029</v>
      </c>
      <c r="Q303" s="100" t="s">
        <v>4048</v>
      </c>
    </row>
    <row r="304" spans="2:17" ht="15" customHeight="1" x14ac:dyDescent="0.25">
      <c r="B304" s="93" t="s">
        <v>2299</v>
      </c>
      <c r="C304" s="94">
        <v>41055.05740740741</v>
      </c>
      <c r="D304" s="95">
        <v>42000</v>
      </c>
      <c r="E304" s="93">
        <v>42000</v>
      </c>
      <c r="F304" s="93" t="s">
        <v>85</v>
      </c>
      <c r="G304" s="96">
        <f>Data!$E304*VLOOKUP(Data!$F304,tblXrate[],2,FALSE)</f>
        <v>41301.183967273726</v>
      </c>
      <c r="H304" s="93" t="s">
        <v>13</v>
      </c>
      <c r="I304" s="93" t="s">
        <v>19</v>
      </c>
      <c r="J304" s="93" t="s">
        <v>87</v>
      </c>
      <c r="K304" s="93" t="str">
        <f>VLOOKUP(Data!$J304,tblCountries[[Actual]:[Mapping]],2,FALSE)</f>
        <v>Canada</v>
      </c>
      <c r="L304" s="93" t="str">
        <f>VLOOKUP(Data!$J304,tblCountries[[Actual]:[Continente]],3,FALSE)</f>
        <v>America</v>
      </c>
      <c r="M304" s="93" t="s">
        <v>12</v>
      </c>
      <c r="N304" s="97">
        <v>6.1</v>
      </c>
      <c r="O304" s="98" t="s">
        <v>4021</v>
      </c>
      <c r="P304" s="99" t="s">
        <v>4029</v>
      </c>
      <c r="Q304" s="100" t="s">
        <v>4048</v>
      </c>
    </row>
    <row r="305" spans="2:17" ht="15" customHeight="1" x14ac:dyDescent="0.25">
      <c r="B305" s="93" t="s">
        <v>2300</v>
      </c>
      <c r="C305" s="94">
        <v>41055.05746527778</v>
      </c>
      <c r="D305" s="95">
        <v>53000</v>
      </c>
      <c r="E305" s="93">
        <v>53000</v>
      </c>
      <c r="F305" s="93" t="s">
        <v>5</v>
      </c>
      <c r="G305" s="96">
        <f>Data!$E305*VLOOKUP(Data!$F305,tblXrate[],2,FALSE)</f>
        <v>53000</v>
      </c>
      <c r="H305" s="93" t="s">
        <v>152</v>
      </c>
      <c r="I305" s="93" t="s">
        <v>19</v>
      </c>
      <c r="J305" s="93" t="s">
        <v>14</v>
      </c>
      <c r="K305" s="93" t="str">
        <f>VLOOKUP(Data!$J305,tblCountries[[Actual]:[Mapping]],2,FALSE)</f>
        <v>USA</v>
      </c>
      <c r="L305" s="93" t="str">
        <f>VLOOKUP(Data!$J305,tblCountries[[Actual]:[Continente]],3,FALSE)</f>
        <v>America</v>
      </c>
      <c r="M305" s="93" t="s">
        <v>8</v>
      </c>
      <c r="N305" s="97">
        <v>6.1</v>
      </c>
      <c r="O305" s="98" t="s">
        <v>4021</v>
      </c>
      <c r="P305" s="99" t="s">
        <v>4030</v>
      </c>
      <c r="Q305" s="100" t="s">
        <v>4049</v>
      </c>
    </row>
    <row r="306" spans="2:17" ht="15" customHeight="1" x14ac:dyDescent="0.25">
      <c r="B306" s="93" t="s">
        <v>2301</v>
      </c>
      <c r="C306" s="94">
        <v>41055.057500000003</v>
      </c>
      <c r="D306" s="95" t="s">
        <v>376</v>
      </c>
      <c r="E306" s="93">
        <v>65000</v>
      </c>
      <c r="F306" s="93" t="s">
        <v>21</v>
      </c>
      <c r="G306" s="96">
        <f>Data!$E306*VLOOKUP(Data!$F306,tblXrate[],2,FALSE)</f>
        <v>82575.963534454509</v>
      </c>
      <c r="H306" s="93" t="s">
        <v>269</v>
      </c>
      <c r="I306" s="93" t="s">
        <v>487</v>
      </c>
      <c r="J306" s="93" t="s">
        <v>377</v>
      </c>
      <c r="K306" s="93" t="str">
        <f>VLOOKUP(Data!$J306,tblCountries[[Actual]:[Mapping]],2,FALSE)</f>
        <v>Germany</v>
      </c>
      <c r="L306" s="93" t="str">
        <f>VLOOKUP(Data!$J306,tblCountries[[Actual]:[Continente]],3,FALSE)</f>
        <v>Europa</v>
      </c>
      <c r="M306" s="93" t="s">
        <v>12</v>
      </c>
      <c r="N306" s="97">
        <v>6.1</v>
      </c>
      <c r="O306" s="98" t="s">
        <v>4021</v>
      </c>
      <c r="P306" s="99" t="s">
        <v>4030</v>
      </c>
      <c r="Q306" s="100" t="s">
        <v>4049</v>
      </c>
    </row>
    <row r="307" spans="2:17" ht="15" customHeight="1" x14ac:dyDescent="0.25">
      <c r="B307" s="93" t="s">
        <v>2302</v>
      </c>
      <c r="C307" s="94">
        <v>41055.057592592595</v>
      </c>
      <c r="D307" s="95">
        <v>67000</v>
      </c>
      <c r="E307" s="93">
        <v>67000</v>
      </c>
      <c r="F307" s="93" t="s">
        <v>5</v>
      </c>
      <c r="G307" s="96">
        <f>Data!$E307*VLOOKUP(Data!$F307,tblXrate[],2,FALSE)</f>
        <v>67000</v>
      </c>
      <c r="H307" s="93" t="s">
        <v>378</v>
      </c>
      <c r="I307" s="93" t="s">
        <v>19</v>
      </c>
      <c r="J307" s="93" t="s">
        <v>14</v>
      </c>
      <c r="K307" s="93" t="str">
        <f>VLOOKUP(Data!$J307,tblCountries[[Actual]:[Mapping]],2,FALSE)</f>
        <v>USA</v>
      </c>
      <c r="L307" s="93" t="str">
        <f>VLOOKUP(Data!$J307,tblCountries[[Actual]:[Continente]],3,FALSE)</f>
        <v>America</v>
      </c>
      <c r="M307" s="93" t="s">
        <v>8</v>
      </c>
      <c r="N307" s="97">
        <v>6.1</v>
      </c>
      <c r="O307" s="98" t="s">
        <v>4021</v>
      </c>
      <c r="P307" s="99" t="s">
        <v>4030</v>
      </c>
      <c r="Q307" s="100" t="s">
        <v>4049</v>
      </c>
    </row>
    <row r="308" spans="2:17" ht="15" customHeight="1" x14ac:dyDescent="0.25">
      <c r="B308" s="93" t="s">
        <v>2303</v>
      </c>
      <c r="C308" s="94">
        <v>41055.057881944442</v>
      </c>
      <c r="D308" s="95">
        <v>12000</v>
      </c>
      <c r="E308" s="93">
        <v>12000</v>
      </c>
      <c r="F308" s="93" t="s">
        <v>5</v>
      </c>
      <c r="G308" s="96">
        <f>Data!$E308*VLOOKUP(Data!$F308,tblXrate[],2,FALSE)</f>
        <v>12000</v>
      </c>
      <c r="H308" s="93" t="s">
        <v>19</v>
      </c>
      <c r="I308" s="93" t="s">
        <v>19</v>
      </c>
      <c r="J308" s="93" t="s">
        <v>7</v>
      </c>
      <c r="K308" s="93" t="str">
        <f>VLOOKUP(Data!$J308,tblCountries[[Actual]:[Mapping]],2,FALSE)</f>
        <v>India</v>
      </c>
      <c r="L308" s="93" t="str">
        <f>VLOOKUP(Data!$J308,tblCountries[[Actual]:[Continente]],3,FALSE)</f>
        <v>Asia</v>
      </c>
      <c r="M308" s="93" t="s">
        <v>12</v>
      </c>
      <c r="N308" s="97">
        <v>6.1</v>
      </c>
      <c r="O308" s="98" t="s">
        <v>4021</v>
      </c>
      <c r="P308" s="99" t="s">
        <v>4028</v>
      </c>
      <c r="Q308" s="100" t="s">
        <v>4048</v>
      </c>
    </row>
    <row r="309" spans="2:17" ht="15" customHeight="1" x14ac:dyDescent="0.25">
      <c r="B309" s="93" t="s">
        <v>2304</v>
      </c>
      <c r="C309" s="94">
        <v>41055.058136574073</v>
      </c>
      <c r="D309" s="95">
        <v>85000</v>
      </c>
      <c r="E309" s="93">
        <v>85000</v>
      </c>
      <c r="F309" s="93" t="s">
        <v>5</v>
      </c>
      <c r="G309" s="96">
        <f>Data!$E309*VLOOKUP(Data!$F309,tblXrate[],2,FALSE)</f>
        <v>85000</v>
      </c>
      <c r="H309" s="93" t="s">
        <v>379</v>
      </c>
      <c r="I309" s="93" t="s">
        <v>487</v>
      </c>
      <c r="J309" s="93" t="s">
        <v>14</v>
      </c>
      <c r="K309" s="93" t="str">
        <f>VLOOKUP(Data!$J309,tblCountries[[Actual]:[Mapping]],2,FALSE)</f>
        <v>USA</v>
      </c>
      <c r="L309" s="93" t="str">
        <f>VLOOKUP(Data!$J309,tblCountries[[Actual]:[Continente]],3,FALSE)</f>
        <v>America</v>
      </c>
      <c r="M309" s="93" t="s">
        <v>12</v>
      </c>
      <c r="N309" s="97">
        <v>6.1</v>
      </c>
      <c r="O309" s="98" t="s">
        <v>4021</v>
      </c>
      <c r="P309" s="99" t="s">
        <v>4030</v>
      </c>
      <c r="Q309" s="100" t="s">
        <v>4049</v>
      </c>
    </row>
    <row r="310" spans="2:17" ht="15" customHeight="1" x14ac:dyDescent="0.25">
      <c r="B310" s="93" t="s">
        <v>2305</v>
      </c>
      <c r="C310" s="94">
        <v>41055.058217592596</v>
      </c>
      <c r="D310" s="95">
        <v>200000</v>
      </c>
      <c r="E310" s="93">
        <v>200000</v>
      </c>
      <c r="F310" s="93" t="s">
        <v>21</v>
      </c>
      <c r="G310" s="96">
        <f>Data!$E310*VLOOKUP(Data!$F310,tblXrate[],2,FALSE)</f>
        <v>254079.88779832155</v>
      </c>
      <c r="H310" s="93" t="s">
        <v>380</v>
      </c>
      <c r="I310" s="93" t="s">
        <v>3938</v>
      </c>
      <c r="J310" s="93" t="s">
        <v>381</v>
      </c>
      <c r="K310" s="93" t="str">
        <f>VLOOKUP(Data!$J310,tblCountries[[Actual]:[Mapping]],2,FALSE)</f>
        <v>Netherlands</v>
      </c>
      <c r="L310" s="93" t="str">
        <f>VLOOKUP(Data!$J310,tblCountries[[Actual]:[Continente]],3,FALSE)</f>
        <v>Europa</v>
      </c>
      <c r="M310" s="93" t="s">
        <v>12</v>
      </c>
      <c r="N310" s="97">
        <v>6.1</v>
      </c>
      <c r="O310" s="98" t="s">
        <v>4021</v>
      </c>
      <c r="P310" s="99" t="s">
        <v>4026</v>
      </c>
      <c r="Q310" s="100" t="s">
        <v>4049</v>
      </c>
    </row>
    <row r="311" spans="2:17" ht="15" customHeight="1" x14ac:dyDescent="0.25">
      <c r="B311" s="93" t="s">
        <v>2306</v>
      </c>
      <c r="C311" s="94">
        <v>41055.058298611111</v>
      </c>
      <c r="D311" s="95">
        <v>40000</v>
      </c>
      <c r="E311" s="93">
        <v>40000</v>
      </c>
      <c r="F311" s="93" t="s">
        <v>5</v>
      </c>
      <c r="G311" s="96">
        <f>Data!$E311*VLOOKUP(Data!$F311,tblXrate[],2,FALSE)</f>
        <v>40000</v>
      </c>
      <c r="H311" s="93" t="s">
        <v>382</v>
      </c>
      <c r="I311" s="93" t="s">
        <v>51</v>
      </c>
      <c r="J311" s="93" t="s">
        <v>14</v>
      </c>
      <c r="K311" s="93" t="str">
        <f>VLOOKUP(Data!$J311,tblCountries[[Actual]:[Mapping]],2,FALSE)</f>
        <v>USA</v>
      </c>
      <c r="L311" s="93" t="str">
        <f>VLOOKUP(Data!$J311,tblCountries[[Actual]:[Continente]],3,FALSE)</f>
        <v>America</v>
      </c>
      <c r="M311" s="93" t="s">
        <v>8</v>
      </c>
      <c r="N311" s="97">
        <v>6.1</v>
      </c>
      <c r="O311" s="98" t="s">
        <v>4021</v>
      </c>
      <c r="P311" s="99" t="s">
        <v>4029</v>
      </c>
      <c r="Q311" s="100" t="s">
        <v>4048</v>
      </c>
    </row>
    <row r="312" spans="2:17" ht="15" customHeight="1" x14ac:dyDescent="0.25">
      <c r="B312" s="93" t="s">
        <v>2307</v>
      </c>
      <c r="C312" s="94">
        <v>41055.058368055557</v>
      </c>
      <c r="D312" s="95" t="s">
        <v>383</v>
      </c>
      <c r="E312" s="93">
        <v>20000</v>
      </c>
      <c r="F312" s="93" t="s">
        <v>68</v>
      </c>
      <c r="G312" s="96">
        <f>Data!$E312*VLOOKUP(Data!$F312,tblXrate[],2,FALSE)</f>
        <v>31523.565441345683</v>
      </c>
      <c r="H312" s="93" t="s">
        <v>384</v>
      </c>
      <c r="I312" s="93" t="s">
        <v>278</v>
      </c>
      <c r="J312" s="93" t="s">
        <v>70</v>
      </c>
      <c r="K312" s="93" t="str">
        <f>VLOOKUP(Data!$J312,tblCountries[[Actual]:[Mapping]],2,FALSE)</f>
        <v>UK</v>
      </c>
      <c r="L312" s="93" t="str">
        <f>VLOOKUP(Data!$J312,tblCountries[[Actual]:[Continente]],3,FALSE)</f>
        <v>Europa</v>
      </c>
      <c r="M312" s="93" t="s">
        <v>24</v>
      </c>
      <c r="N312" s="97">
        <v>6.1</v>
      </c>
      <c r="O312" s="98" t="s">
        <v>4021</v>
      </c>
      <c r="P312" s="99" t="s">
        <v>4029</v>
      </c>
      <c r="Q312" s="100" t="s">
        <v>4048</v>
      </c>
    </row>
    <row r="313" spans="2:17" ht="15" customHeight="1" x14ac:dyDescent="0.25">
      <c r="B313" s="93" t="s">
        <v>2308</v>
      </c>
      <c r="C313" s="94">
        <v>41055.05908564815</v>
      </c>
      <c r="D313" s="95">
        <v>41000</v>
      </c>
      <c r="E313" s="93">
        <v>41000</v>
      </c>
      <c r="F313" s="93" t="s">
        <v>5</v>
      </c>
      <c r="G313" s="96">
        <f>Data!$E313*VLOOKUP(Data!$F313,tblXrate[],2,FALSE)</f>
        <v>41000</v>
      </c>
      <c r="H313" s="93" t="s">
        <v>385</v>
      </c>
      <c r="I313" s="93" t="s">
        <v>19</v>
      </c>
      <c r="J313" s="93" t="s">
        <v>14</v>
      </c>
      <c r="K313" s="93" t="str">
        <f>VLOOKUP(Data!$J313,tblCountries[[Actual]:[Mapping]],2,FALSE)</f>
        <v>USA</v>
      </c>
      <c r="L313" s="93" t="str">
        <f>VLOOKUP(Data!$J313,tblCountries[[Actual]:[Continente]],3,FALSE)</f>
        <v>America</v>
      </c>
      <c r="M313" s="93" t="s">
        <v>8</v>
      </c>
      <c r="N313" s="97">
        <v>6.1</v>
      </c>
      <c r="O313" s="98" t="s">
        <v>4021</v>
      </c>
      <c r="P313" s="99" t="s">
        <v>4029</v>
      </c>
      <c r="Q313" s="100" t="s">
        <v>4048</v>
      </c>
    </row>
    <row r="314" spans="2:17" ht="15" customHeight="1" x14ac:dyDescent="0.25">
      <c r="B314" s="93" t="s">
        <v>2309</v>
      </c>
      <c r="C314" s="94">
        <v>41055.05909722222</v>
      </c>
      <c r="D314" s="95">
        <v>1400000</v>
      </c>
      <c r="E314" s="93">
        <v>1400000</v>
      </c>
      <c r="F314" s="93" t="s">
        <v>39</v>
      </c>
      <c r="G314" s="96">
        <f>Data!$E314*VLOOKUP(Data!$F314,tblXrate[],2,FALSE)</f>
        <v>24931.083362419595</v>
      </c>
      <c r="H314" s="93" t="s">
        <v>386</v>
      </c>
      <c r="I314" s="93" t="s">
        <v>51</v>
      </c>
      <c r="J314" s="93" t="s">
        <v>7</v>
      </c>
      <c r="K314" s="93" t="str">
        <f>VLOOKUP(Data!$J314,tblCountries[[Actual]:[Mapping]],2,FALSE)</f>
        <v>India</v>
      </c>
      <c r="L314" s="93" t="str">
        <f>VLOOKUP(Data!$J314,tblCountries[[Actual]:[Continente]],3,FALSE)</f>
        <v>Asia</v>
      </c>
      <c r="M314" s="93" t="s">
        <v>24</v>
      </c>
      <c r="N314" s="97">
        <v>6.1</v>
      </c>
      <c r="O314" s="98" t="s">
        <v>4021</v>
      </c>
      <c r="P314" s="99" t="s">
        <v>4029</v>
      </c>
      <c r="Q314" s="100" t="s">
        <v>4048</v>
      </c>
    </row>
    <row r="315" spans="2:17" ht="15" customHeight="1" x14ac:dyDescent="0.25">
      <c r="B315" s="93" t="s">
        <v>2310</v>
      </c>
      <c r="C315" s="94">
        <v>41055.059374999997</v>
      </c>
      <c r="D315" s="95">
        <v>125000</v>
      </c>
      <c r="E315" s="93">
        <v>125000</v>
      </c>
      <c r="F315" s="93" t="s">
        <v>5</v>
      </c>
      <c r="G315" s="96">
        <f>Data!$E315*VLOOKUP(Data!$F315,tblXrate[],2,FALSE)</f>
        <v>125000</v>
      </c>
      <c r="H315" s="93" t="s">
        <v>387</v>
      </c>
      <c r="I315" s="93" t="s">
        <v>51</v>
      </c>
      <c r="J315" s="93" t="s">
        <v>14</v>
      </c>
      <c r="K315" s="93" t="str">
        <f>VLOOKUP(Data!$J315,tblCountries[[Actual]:[Mapping]],2,FALSE)</f>
        <v>USA</v>
      </c>
      <c r="L315" s="93" t="str">
        <f>VLOOKUP(Data!$J315,tblCountries[[Actual]:[Continente]],3,FALSE)</f>
        <v>America</v>
      </c>
      <c r="M315" s="93" t="s">
        <v>8</v>
      </c>
      <c r="N315" s="97">
        <v>6.1</v>
      </c>
      <c r="O315" s="98" t="s">
        <v>4021</v>
      </c>
      <c r="P315" s="99" t="s">
        <v>4031</v>
      </c>
      <c r="Q315" s="100" t="s">
        <v>4049</v>
      </c>
    </row>
    <row r="316" spans="2:17" ht="15" customHeight="1" x14ac:dyDescent="0.25">
      <c r="B316" s="93" t="s">
        <v>2311</v>
      </c>
      <c r="C316" s="94">
        <v>41055.060023148151</v>
      </c>
      <c r="D316" s="95">
        <v>60000</v>
      </c>
      <c r="E316" s="93">
        <v>60000</v>
      </c>
      <c r="F316" s="93" t="s">
        <v>85</v>
      </c>
      <c r="G316" s="96">
        <f>Data!$E316*VLOOKUP(Data!$F316,tblXrate[],2,FALSE)</f>
        <v>59001.691381819612</v>
      </c>
      <c r="H316" s="93" t="s">
        <v>388</v>
      </c>
      <c r="I316" s="93" t="s">
        <v>19</v>
      </c>
      <c r="J316" s="93" t="s">
        <v>87</v>
      </c>
      <c r="K316" s="93" t="str">
        <f>VLOOKUP(Data!$J316,tblCountries[[Actual]:[Mapping]],2,FALSE)</f>
        <v>Canada</v>
      </c>
      <c r="L316" s="93" t="str">
        <f>VLOOKUP(Data!$J316,tblCountries[[Actual]:[Continente]],3,FALSE)</f>
        <v>America</v>
      </c>
      <c r="M316" s="93" t="s">
        <v>12</v>
      </c>
      <c r="N316" s="97">
        <v>6.1</v>
      </c>
      <c r="O316" s="98" t="s">
        <v>4021</v>
      </c>
      <c r="P316" s="99" t="s">
        <v>4030</v>
      </c>
      <c r="Q316" s="100" t="s">
        <v>4049</v>
      </c>
    </row>
    <row r="317" spans="2:17" ht="15" customHeight="1" x14ac:dyDescent="0.25">
      <c r="B317" s="93" t="s">
        <v>2312</v>
      </c>
      <c r="C317" s="94">
        <v>41055.060150462959</v>
      </c>
      <c r="D317" s="95" t="s">
        <v>389</v>
      </c>
      <c r="E317" s="93">
        <v>150000</v>
      </c>
      <c r="F317" s="93" t="s">
        <v>390</v>
      </c>
      <c r="G317" s="96">
        <f>Data!$E317*VLOOKUP(Data!$F317,tblXrate[],2,FALSE)</f>
        <v>10956.982885192734</v>
      </c>
      <c r="H317" s="93" t="s">
        <v>391</v>
      </c>
      <c r="I317" s="93" t="s">
        <v>19</v>
      </c>
      <c r="J317" s="93" t="s">
        <v>165</v>
      </c>
      <c r="K317" s="93" t="str">
        <f>VLOOKUP(Data!$J317,tblCountries[[Actual]:[Mapping]],2,FALSE)</f>
        <v>Mexico</v>
      </c>
      <c r="L317" s="93" t="str">
        <f>VLOOKUP(Data!$J317,tblCountries[[Actual]:[Continente]],3,FALSE)</f>
        <v>America</v>
      </c>
      <c r="M317" s="93" t="s">
        <v>12</v>
      </c>
      <c r="N317" s="97">
        <v>6.1</v>
      </c>
      <c r="O317" s="98" t="s">
        <v>4021</v>
      </c>
      <c r="P317" s="99" t="s">
        <v>4027</v>
      </c>
      <c r="Q317" s="100" t="s">
        <v>4048</v>
      </c>
    </row>
    <row r="318" spans="2:17" ht="15" customHeight="1" x14ac:dyDescent="0.25">
      <c r="B318" s="93" t="s">
        <v>2313</v>
      </c>
      <c r="C318" s="94">
        <v>41055.060324074075</v>
      </c>
      <c r="D318" s="95">
        <v>70000</v>
      </c>
      <c r="E318" s="93">
        <v>70000</v>
      </c>
      <c r="F318" s="93" t="s">
        <v>5</v>
      </c>
      <c r="G318" s="96">
        <f>Data!$E318*VLOOKUP(Data!$F318,tblXrate[],2,FALSE)</f>
        <v>70000</v>
      </c>
      <c r="H318" s="93" t="s">
        <v>19</v>
      </c>
      <c r="I318" s="93" t="s">
        <v>19</v>
      </c>
      <c r="J318" s="93" t="s">
        <v>14</v>
      </c>
      <c r="K318" s="93" t="str">
        <f>VLOOKUP(Data!$J318,tblCountries[[Actual]:[Mapping]],2,FALSE)</f>
        <v>USA</v>
      </c>
      <c r="L318" s="93" t="str">
        <f>VLOOKUP(Data!$J318,tblCountries[[Actual]:[Continente]],3,FALSE)</f>
        <v>America</v>
      </c>
      <c r="M318" s="93" t="s">
        <v>17</v>
      </c>
      <c r="N318" s="97">
        <v>6.1</v>
      </c>
      <c r="O318" s="98" t="s">
        <v>4021</v>
      </c>
      <c r="P318" s="99" t="s">
        <v>4030</v>
      </c>
      <c r="Q318" s="100" t="s">
        <v>4049</v>
      </c>
    </row>
    <row r="319" spans="2:17" ht="15" customHeight="1" x14ac:dyDescent="0.25">
      <c r="B319" s="93" t="s">
        <v>2314</v>
      </c>
      <c r="C319" s="94">
        <v>41055.06045138889</v>
      </c>
      <c r="D319" s="95">
        <v>400000</v>
      </c>
      <c r="E319" s="93">
        <v>400000</v>
      </c>
      <c r="F319" s="93" t="s">
        <v>5</v>
      </c>
      <c r="G319" s="96">
        <f>Data!$E319*VLOOKUP(Data!$F319,tblXrate[],2,FALSE)</f>
        <v>400000</v>
      </c>
      <c r="H319" s="93" t="s">
        <v>392</v>
      </c>
      <c r="I319" s="93" t="s">
        <v>66</v>
      </c>
      <c r="J319" s="93" t="s">
        <v>14</v>
      </c>
      <c r="K319" s="93" t="str">
        <f>VLOOKUP(Data!$J319,tblCountries[[Actual]:[Mapping]],2,FALSE)</f>
        <v>USA</v>
      </c>
      <c r="L319" s="93" t="str">
        <f>VLOOKUP(Data!$J319,tblCountries[[Actual]:[Continente]],3,FALSE)</f>
        <v>America</v>
      </c>
      <c r="M319" s="93" t="s">
        <v>12</v>
      </c>
      <c r="N319" s="97">
        <v>6.1</v>
      </c>
      <c r="O319" s="98" t="s">
        <v>4021</v>
      </c>
      <c r="P319" s="99" t="s">
        <v>4026</v>
      </c>
      <c r="Q319" s="100" t="s">
        <v>4049</v>
      </c>
    </row>
    <row r="320" spans="2:17" ht="15" customHeight="1" x14ac:dyDescent="0.25">
      <c r="B320" s="93" t="s">
        <v>2315</v>
      </c>
      <c r="C320" s="94">
        <v>41055.060717592591</v>
      </c>
      <c r="D320" s="95">
        <v>55</v>
      </c>
      <c r="E320" s="93">
        <v>55000</v>
      </c>
      <c r="F320" s="93" t="s">
        <v>5</v>
      </c>
      <c r="G320" s="96">
        <f>Data!$E320*VLOOKUP(Data!$F320,tblXrate[],2,FALSE)</f>
        <v>55000</v>
      </c>
      <c r="H320" s="93" t="s">
        <v>206</v>
      </c>
      <c r="I320" s="93" t="s">
        <v>19</v>
      </c>
      <c r="J320" s="93" t="s">
        <v>14</v>
      </c>
      <c r="K320" s="93" t="str">
        <f>VLOOKUP(Data!$J320,tblCountries[[Actual]:[Mapping]],2,FALSE)</f>
        <v>USA</v>
      </c>
      <c r="L320" s="93" t="str">
        <f>VLOOKUP(Data!$J320,tblCountries[[Actual]:[Continente]],3,FALSE)</f>
        <v>America</v>
      </c>
      <c r="M320" s="93" t="s">
        <v>8</v>
      </c>
      <c r="N320" s="97">
        <v>6.1</v>
      </c>
      <c r="O320" s="98" t="s">
        <v>4021</v>
      </c>
      <c r="P320" s="99" t="s">
        <v>4030</v>
      </c>
      <c r="Q320" s="100" t="s">
        <v>4049</v>
      </c>
    </row>
    <row r="321" spans="2:17" ht="15" customHeight="1" x14ac:dyDescent="0.25">
      <c r="B321" s="93" t="s">
        <v>2316</v>
      </c>
      <c r="C321" s="94">
        <v>41055.060752314814</v>
      </c>
      <c r="D321" s="95">
        <v>60000</v>
      </c>
      <c r="E321" s="93">
        <v>60000</v>
      </c>
      <c r="F321" s="93" t="s">
        <v>5</v>
      </c>
      <c r="G321" s="96">
        <f>Data!$E321*VLOOKUP(Data!$F321,tblXrate[],2,FALSE)</f>
        <v>60000</v>
      </c>
      <c r="H321" s="93" t="s">
        <v>393</v>
      </c>
      <c r="I321" s="93" t="s">
        <v>19</v>
      </c>
      <c r="J321" s="93" t="s">
        <v>14</v>
      </c>
      <c r="K321" s="93" t="str">
        <f>VLOOKUP(Data!$J321,tblCountries[[Actual]:[Mapping]],2,FALSE)</f>
        <v>USA</v>
      </c>
      <c r="L321" s="93" t="str">
        <f>VLOOKUP(Data!$J321,tblCountries[[Actual]:[Continente]],3,FALSE)</f>
        <v>America</v>
      </c>
      <c r="M321" s="93" t="s">
        <v>8</v>
      </c>
      <c r="N321" s="97">
        <v>6.1</v>
      </c>
      <c r="O321" s="98" t="s">
        <v>4021</v>
      </c>
      <c r="P321" s="99" t="s">
        <v>4030</v>
      </c>
      <c r="Q321" s="100" t="s">
        <v>4049</v>
      </c>
    </row>
    <row r="322" spans="2:17" ht="15" customHeight="1" x14ac:dyDescent="0.25">
      <c r="B322" s="93" t="s">
        <v>2317</v>
      </c>
      <c r="C322" s="94">
        <v>41055.060925925929</v>
      </c>
      <c r="D322" s="95" t="s">
        <v>394</v>
      </c>
      <c r="E322" s="93">
        <v>1000000</v>
      </c>
      <c r="F322" s="93" t="s">
        <v>39</v>
      </c>
      <c r="G322" s="96">
        <f>Data!$E322*VLOOKUP(Data!$F322,tblXrate[],2,FALSE)</f>
        <v>17807.916687442568</v>
      </c>
      <c r="H322" s="93" t="s">
        <v>51</v>
      </c>
      <c r="I322" s="93" t="s">
        <v>51</v>
      </c>
      <c r="J322" s="93" t="s">
        <v>7</v>
      </c>
      <c r="K322" s="93" t="str">
        <f>VLOOKUP(Data!$J322,tblCountries[[Actual]:[Mapping]],2,FALSE)</f>
        <v>India</v>
      </c>
      <c r="L322" s="93" t="str">
        <f>VLOOKUP(Data!$J322,tblCountries[[Actual]:[Continente]],3,FALSE)</f>
        <v>Asia</v>
      </c>
      <c r="M322" s="93" t="s">
        <v>8</v>
      </c>
      <c r="N322" s="97">
        <v>6.1</v>
      </c>
      <c r="O322" s="98" t="s">
        <v>4021</v>
      </c>
      <c r="P322" s="99" t="s">
        <v>4028</v>
      </c>
      <c r="Q322" s="100" t="s">
        <v>4048</v>
      </c>
    </row>
    <row r="323" spans="2:17" ht="15" customHeight="1" x14ac:dyDescent="0.25">
      <c r="B323" s="93" t="s">
        <v>2318</v>
      </c>
      <c r="C323" s="94">
        <v>41055.061018518521</v>
      </c>
      <c r="D323" s="95">
        <v>40000</v>
      </c>
      <c r="E323" s="93">
        <v>40000</v>
      </c>
      <c r="F323" s="93" t="s">
        <v>5</v>
      </c>
      <c r="G323" s="96">
        <f>Data!$E323*VLOOKUP(Data!$F323,tblXrate[],2,FALSE)</f>
        <v>40000</v>
      </c>
      <c r="H323" s="93" t="s">
        <v>395</v>
      </c>
      <c r="I323" s="93" t="s">
        <v>51</v>
      </c>
      <c r="J323" s="93" t="s">
        <v>37</v>
      </c>
      <c r="K323" s="93" t="str">
        <f>VLOOKUP(Data!$J323,tblCountries[[Actual]:[Mapping]],2,FALSE)</f>
        <v>Hungary</v>
      </c>
      <c r="L323" s="93" t="str">
        <f>VLOOKUP(Data!$J323,tblCountries[[Actual]:[Continente]],3,FALSE)</f>
        <v>Europa</v>
      </c>
      <c r="M323" s="93" t="s">
        <v>8</v>
      </c>
      <c r="N323" s="97">
        <v>6.1</v>
      </c>
      <c r="O323" s="98" t="s">
        <v>4021</v>
      </c>
      <c r="P323" s="99" t="s">
        <v>4029</v>
      </c>
      <c r="Q323" s="100" t="s">
        <v>4048</v>
      </c>
    </row>
    <row r="324" spans="2:17" ht="15" customHeight="1" x14ac:dyDescent="0.25">
      <c r="B324" s="93" t="s">
        <v>2319</v>
      </c>
      <c r="C324" s="94">
        <v>41055.061539351853</v>
      </c>
      <c r="D324" s="95">
        <v>137500</v>
      </c>
      <c r="E324" s="93">
        <v>137500</v>
      </c>
      <c r="F324" s="93" t="s">
        <v>5</v>
      </c>
      <c r="G324" s="96">
        <f>Data!$E324*VLOOKUP(Data!$F324,tblXrate[],2,FALSE)</f>
        <v>137500</v>
      </c>
      <c r="H324" s="93" t="s">
        <v>396</v>
      </c>
      <c r="I324" s="93" t="s">
        <v>19</v>
      </c>
      <c r="J324" s="93" t="s">
        <v>14</v>
      </c>
      <c r="K324" s="93" t="str">
        <f>VLOOKUP(Data!$J324,tblCountries[[Actual]:[Mapping]],2,FALSE)</f>
        <v>USA</v>
      </c>
      <c r="L324" s="93" t="str">
        <f>VLOOKUP(Data!$J324,tblCountries[[Actual]:[Continente]],3,FALSE)</f>
        <v>America</v>
      </c>
      <c r="M324" s="93" t="s">
        <v>8</v>
      </c>
      <c r="N324" s="97">
        <v>6.1</v>
      </c>
      <c r="O324" s="98" t="s">
        <v>4021</v>
      </c>
      <c r="P324" s="99" t="s">
        <v>4031</v>
      </c>
      <c r="Q324" s="100" t="s">
        <v>4049</v>
      </c>
    </row>
    <row r="325" spans="2:17" ht="15" customHeight="1" x14ac:dyDescent="0.25">
      <c r="B325" s="93" t="s">
        <v>2320</v>
      </c>
      <c r="C325" s="94">
        <v>41055.062175925923</v>
      </c>
      <c r="D325" s="95" t="s">
        <v>397</v>
      </c>
      <c r="E325" s="93">
        <v>4545</v>
      </c>
      <c r="F325" s="93" t="s">
        <v>5</v>
      </c>
      <c r="G325" s="96">
        <f>Data!$E325*VLOOKUP(Data!$F325,tblXrate[],2,FALSE)</f>
        <v>4545</v>
      </c>
      <c r="H325" s="93" t="s">
        <v>398</v>
      </c>
      <c r="I325" s="93" t="s">
        <v>19</v>
      </c>
      <c r="J325" s="93" t="s">
        <v>110</v>
      </c>
      <c r="K325" s="93" t="str">
        <f>VLOOKUP(Data!$J325,tblCountries[[Actual]:[Mapping]],2,FALSE)</f>
        <v>Brazil</v>
      </c>
      <c r="L325" s="93" t="str">
        <f>VLOOKUP(Data!$J325,tblCountries[[Actual]:[Continente]],3,FALSE)</f>
        <v>America</v>
      </c>
      <c r="M325" s="93" t="s">
        <v>12</v>
      </c>
      <c r="N325" s="97">
        <v>6.1</v>
      </c>
      <c r="O325" s="98" t="s">
        <v>4021</v>
      </c>
      <c r="P325" s="99" t="s">
        <v>4027</v>
      </c>
      <c r="Q325" s="100" t="s">
        <v>4048</v>
      </c>
    </row>
    <row r="326" spans="2:17" ht="15" customHeight="1" x14ac:dyDescent="0.25">
      <c r="B326" s="93" t="s">
        <v>2321</v>
      </c>
      <c r="C326" s="94">
        <v>41055.0622337963</v>
      </c>
      <c r="D326" s="95" t="s">
        <v>399</v>
      </c>
      <c r="E326" s="93">
        <v>29000</v>
      </c>
      <c r="F326" s="93" t="s">
        <v>68</v>
      </c>
      <c r="G326" s="96">
        <f>Data!$E326*VLOOKUP(Data!$F326,tblXrate[],2,FALSE)</f>
        <v>45709.169889951241</v>
      </c>
      <c r="H326" s="93" t="s">
        <v>400</v>
      </c>
      <c r="I326" s="93" t="s">
        <v>19</v>
      </c>
      <c r="J326" s="93" t="s">
        <v>70</v>
      </c>
      <c r="K326" s="93" t="str">
        <f>VLOOKUP(Data!$J326,tblCountries[[Actual]:[Mapping]],2,FALSE)</f>
        <v>UK</v>
      </c>
      <c r="L326" s="93" t="str">
        <f>VLOOKUP(Data!$J326,tblCountries[[Actual]:[Continente]],3,FALSE)</f>
        <v>Europa</v>
      </c>
      <c r="M326" s="93" t="s">
        <v>8</v>
      </c>
      <c r="N326" s="97">
        <v>6.1</v>
      </c>
      <c r="O326" s="98" t="s">
        <v>4021</v>
      </c>
      <c r="P326" s="99" t="s">
        <v>4029</v>
      </c>
      <c r="Q326" s="100" t="s">
        <v>4048</v>
      </c>
    </row>
    <row r="327" spans="2:17" ht="15" customHeight="1" x14ac:dyDescent="0.25">
      <c r="B327" s="93" t="s">
        <v>2322</v>
      </c>
      <c r="C327" s="94">
        <v>41055.062638888892</v>
      </c>
      <c r="D327" s="95">
        <v>47000</v>
      </c>
      <c r="E327" s="93">
        <v>47000</v>
      </c>
      <c r="F327" s="93" t="s">
        <v>5</v>
      </c>
      <c r="G327" s="96">
        <f>Data!$E327*VLOOKUP(Data!$F327,tblXrate[],2,FALSE)</f>
        <v>47000</v>
      </c>
      <c r="H327" s="93" t="s">
        <v>401</v>
      </c>
      <c r="I327" s="93" t="s">
        <v>66</v>
      </c>
      <c r="J327" s="93" t="s">
        <v>14</v>
      </c>
      <c r="K327" s="93" t="str">
        <f>VLOOKUP(Data!$J327,tblCountries[[Actual]:[Mapping]],2,FALSE)</f>
        <v>USA</v>
      </c>
      <c r="L327" s="93" t="str">
        <f>VLOOKUP(Data!$J327,tblCountries[[Actual]:[Continente]],3,FALSE)</f>
        <v>America</v>
      </c>
      <c r="M327" s="93" t="s">
        <v>8</v>
      </c>
      <c r="N327" s="97">
        <v>6.1</v>
      </c>
      <c r="O327" s="98" t="s">
        <v>4021</v>
      </c>
      <c r="P327" s="99" t="s">
        <v>4029</v>
      </c>
      <c r="Q327" s="100" t="s">
        <v>4048</v>
      </c>
    </row>
    <row r="328" spans="2:17" ht="15" customHeight="1" x14ac:dyDescent="0.25">
      <c r="B328" s="93" t="s">
        <v>2323</v>
      </c>
      <c r="C328" s="94">
        <v>41055.062951388885</v>
      </c>
      <c r="D328" s="95">
        <v>65000</v>
      </c>
      <c r="E328" s="93">
        <v>65000</v>
      </c>
      <c r="F328" s="93" t="s">
        <v>5</v>
      </c>
      <c r="G328" s="96">
        <f>Data!$E328*VLOOKUP(Data!$F328,tblXrate[],2,FALSE)</f>
        <v>65000</v>
      </c>
      <c r="H328" s="93" t="s">
        <v>41</v>
      </c>
      <c r="I328" s="93" t="s">
        <v>19</v>
      </c>
      <c r="J328" s="93" t="s">
        <v>14</v>
      </c>
      <c r="K328" s="93" t="str">
        <f>VLOOKUP(Data!$J328,tblCountries[[Actual]:[Mapping]],2,FALSE)</f>
        <v>USA</v>
      </c>
      <c r="L328" s="93" t="str">
        <f>VLOOKUP(Data!$J328,tblCountries[[Actual]:[Continente]],3,FALSE)</f>
        <v>America</v>
      </c>
      <c r="M328" s="93" t="s">
        <v>12</v>
      </c>
      <c r="N328" s="97">
        <v>6.1</v>
      </c>
      <c r="O328" s="98" t="s">
        <v>4021</v>
      </c>
      <c r="P328" s="99" t="s">
        <v>4030</v>
      </c>
      <c r="Q328" s="100" t="s">
        <v>4049</v>
      </c>
    </row>
    <row r="329" spans="2:17" ht="15" customHeight="1" x14ac:dyDescent="0.25">
      <c r="B329" s="93" t="s">
        <v>2324</v>
      </c>
      <c r="C329" s="94">
        <v>41055.063148148147</v>
      </c>
      <c r="D329" s="95" t="s">
        <v>402</v>
      </c>
      <c r="E329" s="93">
        <v>456000</v>
      </c>
      <c r="F329" s="93" t="s">
        <v>3908</v>
      </c>
      <c r="G329" s="96">
        <f>Data!$E329*VLOOKUP(Data!$F329,tblXrate[],2,FALSE)</f>
        <v>10809.503829551191</v>
      </c>
      <c r="H329" s="93" t="s">
        <v>403</v>
      </c>
      <c r="I329" s="93" t="s">
        <v>3938</v>
      </c>
      <c r="J329" s="93" t="s">
        <v>346</v>
      </c>
      <c r="K329" s="93" t="str">
        <f>VLOOKUP(Data!$J329,tblCountries[[Actual]:[Mapping]],2,FALSE)</f>
        <v>Philippines</v>
      </c>
      <c r="L329" s="93" t="str">
        <f>VLOOKUP(Data!$J329,tblCountries[[Actual]:[Continente]],3,FALSE)</f>
        <v>Asia</v>
      </c>
      <c r="M329" s="93" t="s">
        <v>8</v>
      </c>
      <c r="N329" s="97">
        <v>6.1</v>
      </c>
      <c r="O329" s="98" t="s">
        <v>4021</v>
      </c>
      <c r="P329" s="99" t="s">
        <v>4027</v>
      </c>
      <c r="Q329" s="100" t="s">
        <v>4048</v>
      </c>
    </row>
    <row r="330" spans="2:17" ht="15" customHeight="1" x14ac:dyDescent="0.25">
      <c r="B330" s="93" t="s">
        <v>2325</v>
      </c>
      <c r="C330" s="94">
        <v>41055.06349537037</v>
      </c>
      <c r="D330" s="95">
        <v>92000</v>
      </c>
      <c r="E330" s="93">
        <v>92000</v>
      </c>
      <c r="F330" s="93" t="s">
        <v>5</v>
      </c>
      <c r="G330" s="96">
        <f>Data!$E330*VLOOKUP(Data!$F330,tblXrate[],2,FALSE)</f>
        <v>92000</v>
      </c>
      <c r="H330" s="93" t="s">
        <v>404</v>
      </c>
      <c r="I330" s="93" t="s">
        <v>51</v>
      </c>
      <c r="J330" s="93" t="s">
        <v>14</v>
      </c>
      <c r="K330" s="93" t="str">
        <f>VLOOKUP(Data!$J330,tblCountries[[Actual]:[Mapping]],2,FALSE)</f>
        <v>USA</v>
      </c>
      <c r="L330" s="93" t="str">
        <f>VLOOKUP(Data!$J330,tblCountries[[Actual]:[Continente]],3,FALSE)</f>
        <v>America</v>
      </c>
      <c r="M330" s="93" t="s">
        <v>8</v>
      </c>
      <c r="N330" s="97">
        <v>6.1</v>
      </c>
      <c r="O330" s="98" t="s">
        <v>4021</v>
      </c>
      <c r="P330" s="99" t="s">
        <v>4030</v>
      </c>
      <c r="Q330" s="100" t="s">
        <v>4049</v>
      </c>
    </row>
    <row r="331" spans="2:17" ht="15" customHeight="1" x14ac:dyDescent="0.25">
      <c r="B331" s="93" t="s">
        <v>2326</v>
      </c>
      <c r="C331" s="94">
        <v>41055.063680555555</v>
      </c>
      <c r="D331" s="95" t="s">
        <v>405</v>
      </c>
      <c r="E331" s="93">
        <v>22000</v>
      </c>
      <c r="F331" s="93" t="s">
        <v>5</v>
      </c>
      <c r="G331" s="96">
        <f>Data!$E331*VLOOKUP(Data!$F331,tblXrate[],2,FALSE)</f>
        <v>22000</v>
      </c>
      <c r="H331" s="93" t="s">
        <v>406</v>
      </c>
      <c r="I331" s="93" t="s">
        <v>51</v>
      </c>
      <c r="J331" s="93" t="s">
        <v>165</v>
      </c>
      <c r="K331" s="93" t="str">
        <f>VLOOKUP(Data!$J331,tblCountries[[Actual]:[Mapping]],2,FALSE)</f>
        <v>Mexico</v>
      </c>
      <c r="L331" s="93" t="str">
        <f>VLOOKUP(Data!$J331,tblCountries[[Actual]:[Continente]],3,FALSE)</f>
        <v>America</v>
      </c>
      <c r="M331" s="93" t="s">
        <v>8</v>
      </c>
      <c r="N331" s="97">
        <v>6.1</v>
      </c>
      <c r="O331" s="98" t="s">
        <v>4021</v>
      </c>
      <c r="P331" s="99" t="s">
        <v>4028</v>
      </c>
      <c r="Q331" s="100" t="s">
        <v>4048</v>
      </c>
    </row>
    <row r="332" spans="2:17" ht="15" customHeight="1" x14ac:dyDescent="0.25">
      <c r="B332" s="93" t="s">
        <v>2327</v>
      </c>
      <c r="C332" s="94">
        <v>41055.06386574074</v>
      </c>
      <c r="D332" s="95">
        <v>108000</v>
      </c>
      <c r="E332" s="93">
        <v>108000</v>
      </c>
      <c r="F332" s="93" t="s">
        <v>5</v>
      </c>
      <c r="G332" s="96">
        <f>Data!$E332*VLOOKUP(Data!$F332,tblXrate[],2,FALSE)</f>
        <v>108000</v>
      </c>
      <c r="H332" s="93" t="s">
        <v>407</v>
      </c>
      <c r="I332" s="93" t="s">
        <v>51</v>
      </c>
      <c r="J332" s="93" t="s">
        <v>14</v>
      </c>
      <c r="K332" s="93" t="str">
        <f>VLOOKUP(Data!$J332,tblCountries[[Actual]:[Mapping]],2,FALSE)</f>
        <v>USA</v>
      </c>
      <c r="L332" s="93" t="str">
        <f>VLOOKUP(Data!$J332,tblCountries[[Actual]:[Continente]],3,FALSE)</f>
        <v>America</v>
      </c>
      <c r="M332" s="93" t="s">
        <v>17</v>
      </c>
      <c r="N332" s="97">
        <v>6.1</v>
      </c>
      <c r="O332" s="98" t="s">
        <v>4021</v>
      </c>
      <c r="P332" s="99" t="s">
        <v>4031</v>
      </c>
      <c r="Q332" s="100" t="s">
        <v>4049</v>
      </c>
    </row>
    <row r="333" spans="2:17" ht="15" customHeight="1" x14ac:dyDescent="0.25">
      <c r="B333" s="93" t="s">
        <v>2328</v>
      </c>
      <c r="C333" s="94">
        <v>41055.063981481479</v>
      </c>
      <c r="D333" s="95">
        <v>61000</v>
      </c>
      <c r="E333" s="93">
        <v>61000</v>
      </c>
      <c r="F333" s="93" t="s">
        <v>5</v>
      </c>
      <c r="G333" s="96">
        <f>Data!$E333*VLOOKUP(Data!$F333,tblXrate[],2,FALSE)</f>
        <v>61000</v>
      </c>
      <c r="H333" s="93" t="s">
        <v>152</v>
      </c>
      <c r="I333" s="93" t="s">
        <v>19</v>
      </c>
      <c r="J333" s="93" t="s">
        <v>14</v>
      </c>
      <c r="K333" s="93" t="str">
        <f>VLOOKUP(Data!$J333,tblCountries[[Actual]:[Mapping]],2,FALSE)</f>
        <v>USA</v>
      </c>
      <c r="L333" s="93" t="str">
        <f>VLOOKUP(Data!$J333,tblCountries[[Actual]:[Continente]],3,FALSE)</f>
        <v>America</v>
      </c>
      <c r="M333" s="93" t="s">
        <v>24</v>
      </c>
      <c r="N333" s="97">
        <v>6.1</v>
      </c>
      <c r="O333" s="98" t="s">
        <v>4021</v>
      </c>
      <c r="P333" s="99" t="s">
        <v>4030</v>
      </c>
      <c r="Q333" s="100" t="s">
        <v>4049</v>
      </c>
    </row>
    <row r="334" spans="2:17" ht="15" customHeight="1" x14ac:dyDescent="0.25">
      <c r="B334" s="93" t="s">
        <v>2329</v>
      </c>
      <c r="C334" s="94">
        <v>41055.064050925925</v>
      </c>
      <c r="D334" s="95" t="s">
        <v>408</v>
      </c>
      <c r="E334" s="93">
        <v>65000</v>
      </c>
      <c r="F334" s="93" t="s">
        <v>85</v>
      </c>
      <c r="G334" s="96">
        <f>Data!$E334*VLOOKUP(Data!$F334,tblXrate[],2,FALSE)</f>
        <v>63918.498996971248</v>
      </c>
      <c r="H334" s="93" t="s">
        <v>409</v>
      </c>
      <c r="I334" s="93" t="s">
        <v>51</v>
      </c>
      <c r="J334" s="93" t="s">
        <v>108</v>
      </c>
      <c r="K334" s="93" t="str">
        <f>VLOOKUP(Data!$J334,tblCountries[[Actual]:[Mapping]],2,FALSE)</f>
        <v>Canada</v>
      </c>
      <c r="L334" s="93" t="str">
        <f>VLOOKUP(Data!$J334,tblCountries[[Actual]:[Continente]],3,FALSE)</f>
        <v>America</v>
      </c>
      <c r="M334" s="93" t="s">
        <v>17</v>
      </c>
      <c r="N334" s="97">
        <v>6.1</v>
      </c>
      <c r="O334" s="98" t="s">
        <v>4021</v>
      </c>
      <c r="P334" s="99" t="s">
        <v>4030</v>
      </c>
      <c r="Q334" s="100" t="s">
        <v>4049</v>
      </c>
    </row>
    <row r="335" spans="2:17" ht="15" customHeight="1" x14ac:dyDescent="0.25">
      <c r="B335" s="93" t="s">
        <v>2330</v>
      </c>
      <c r="C335" s="94">
        <v>41055.064189814817</v>
      </c>
      <c r="D335" s="95">
        <v>50000</v>
      </c>
      <c r="E335" s="93">
        <v>50000</v>
      </c>
      <c r="F335" s="93" t="s">
        <v>5</v>
      </c>
      <c r="G335" s="96">
        <f>Data!$E335*VLOOKUP(Data!$F335,tblXrate[],2,FALSE)</f>
        <v>50000</v>
      </c>
      <c r="H335" s="93" t="s">
        <v>410</v>
      </c>
      <c r="I335" s="93" t="s">
        <v>19</v>
      </c>
      <c r="J335" s="93" t="s">
        <v>14</v>
      </c>
      <c r="K335" s="93" t="str">
        <f>VLOOKUP(Data!$J335,tblCountries[[Actual]:[Mapping]],2,FALSE)</f>
        <v>USA</v>
      </c>
      <c r="L335" s="93" t="str">
        <f>VLOOKUP(Data!$J335,tblCountries[[Actual]:[Continente]],3,FALSE)</f>
        <v>America</v>
      </c>
      <c r="M335" s="93" t="s">
        <v>12</v>
      </c>
      <c r="N335" s="97">
        <v>6.1</v>
      </c>
      <c r="O335" s="98" t="s">
        <v>4021</v>
      </c>
      <c r="P335" s="99" t="s">
        <v>4030</v>
      </c>
      <c r="Q335" s="100" t="s">
        <v>4049</v>
      </c>
    </row>
    <row r="336" spans="2:17" ht="15" customHeight="1" x14ac:dyDescent="0.25">
      <c r="B336" s="93" t="s">
        <v>2331</v>
      </c>
      <c r="C336" s="94">
        <v>41055.064618055556</v>
      </c>
      <c r="D336" s="95">
        <v>150000</v>
      </c>
      <c r="E336" s="93">
        <v>150000</v>
      </c>
      <c r="F336" s="93" t="s">
        <v>5</v>
      </c>
      <c r="G336" s="96">
        <f>Data!$E336*VLOOKUP(Data!$F336,tblXrate[],2,FALSE)</f>
        <v>150000</v>
      </c>
      <c r="H336" s="93" t="s">
        <v>411</v>
      </c>
      <c r="I336" s="93" t="s">
        <v>309</v>
      </c>
      <c r="J336" s="93" t="s">
        <v>14</v>
      </c>
      <c r="K336" s="93" t="str">
        <f>VLOOKUP(Data!$J336,tblCountries[[Actual]:[Mapping]],2,FALSE)</f>
        <v>USA</v>
      </c>
      <c r="L336" s="93" t="str">
        <f>VLOOKUP(Data!$J336,tblCountries[[Actual]:[Continente]],3,FALSE)</f>
        <v>America</v>
      </c>
      <c r="M336" s="93" t="s">
        <v>12</v>
      </c>
      <c r="N336" s="97">
        <v>6.1</v>
      </c>
      <c r="O336" s="98" t="s">
        <v>4021</v>
      </c>
      <c r="P336" s="99" t="s">
        <v>4031</v>
      </c>
      <c r="Q336" s="100" t="s">
        <v>4049</v>
      </c>
    </row>
    <row r="337" spans="2:17" ht="15" customHeight="1" x14ac:dyDescent="0.25">
      <c r="B337" s="93" t="s">
        <v>2332</v>
      </c>
      <c r="C337" s="94">
        <v>41055.065011574072</v>
      </c>
      <c r="D337" s="95" t="s">
        <v>412</v>
      </c>
      <c r="E337" s="93">
        <v>400000</v>
      </c>
      <c r="F337" s="93" t="s">
        <v>39</v>
      </c>
      <c r="G337" s="96">
        <f>Data!$E337*VLOOKUP(Data!$F337,tblXrate[],2,FALSE)</f>
        <v>7123.1666749770275</v>
      </c>
      <c r="H337" s="93" t="s">
        <v>413</v>
      </c>
      <c r="I337" s="93" t="s">
        <v>19</v>
      </c>
      <c r="J337" s="93" t="s">
        <v>7</v>
      </c>
      <c r="K337" s="93" t="str">
        <f>VLOOKUP(Data!$J337,tblCountries[[Actual]:[Mapping]],2,FALSE)</f>
        <v>India</v>
      </c>
      <c r="L337" s="93" t="str">
        <f>VLOOKUP(Data!$J337,tblCountries[[Actual]:[Continente]],3,FALSE)</f>
        <v>Asia</v>
      </c>
      <c r="M337" s="93" t="s">
        <v>8</v>
      </c>
      <c r="N337" s="97">
        <v>6.1</v>
      </c>
      <c r="O337" s="98" t="s">
        <v>4021</v>
      </c>
      <c r="P337" s="99" t="s">
        <v>4027</v>
      </c>
      <c r="Q337" s="100" t="s">
        <v>4048</v>
      </c>
    </row>
    <row r="338" spans="2:17" ht="15" customHeight="1" x14ac:dyDescent="0.25">
      <c r="B338" s="93" t="s">
        <v>2333</v>
      </c>
      <c r="C338" s="94">
        <v>41055.065104166664</v>
      </c>
      <c r="D338" s="95">
        <v>150000</v>
      </c>
      <c r="E338" s="93">
        <v>150000</v>
      </c>
      <c r="F338" s="93" t="s">
        <v>5</v>
      </c>
      <c r="G338" s="96">
        <f>Data!$E338*VLOOKUP(Data!$F338,tblXrate[],2,FALSE)</f>
        <v>150000</v>
      </c>
      <c r="H338" s="93" t="s">
        <v>414</v>
      </c>
      <c r="I338" s="93" t="s">
        <v>51</v>
      </c>
      <c r="J338" s="93" t="s">
        <v>415</v>
      </c>
      <c r="K338" s="93" t="str">
        <f>VLOOKUP(Data!$J338,tblCountries[[Actual]:[Mapping]],2,FALSE)</f>
        <v>Israel</v>
      </c>
      <c r="L338" s="93" t="str">
        <f>VLOOKUP(Data!$J338,tblCountries[[Actual]:[Continente]],3,FALSE)</f>
        <v>Europa</v>
      </c>
      <c r="M338" s="93" t="s">
        <v>8</v>
      </c>
      <c r="N338" s="97">
        <v>6.1</v>
      </c>
      <c r="O338" s="98" t="s">
        <v>4021</v>
      </c>
      <c r="P338" s="99" t="s">
        <v>4031</v>
      </c>
      <c r="Q338" s="100" t="s">
        <v>4049</v>
      </c>
    </row>
    <row r="339" spans="2:17" ht="15" customHeight="1" x14ac:dyDescent="0.25">
      <c r="B339" s="93" t="s">
        <v>2334</v>
      </c>
      <c r="C339" s="94">
        <v>41055.065925925926</v>
      </c>
      <c r="D339" s="95">
        <v>45000</v>
      </c>
      <c r="E339" s="93">
        <v>45000</v>
      </c>
      <c r="F339" s="93" t="s">
        <v>5</v>
      </c>
      <c r="G339" s="96">
        <f>Data!$E339*VLOOKUP(Data!$F339,tblXrate[],2,FALSE)</f>
        <v>45000</v>
      </c>
      <c r="H339" s="93" t="s">
        <v>416</v>
      </c>
      <c r="I339" s="93" t="s">
        <v>66</v>
      </c>
      <c r="J339" s="93" t="s">
        <v>14</v>
      </c>
      <c r="K339" s="93" t="str">
        <f>VLOOKUP(Data!$J339,tblCountries[[Actual]:[Mapping]],2,FALSE)</f>
        <v>USA</v>
      </c>
      <c r="L339" s="93" t="str">
        <f>VLOOKUP(Data!$J339,tblCountries[[Actual]:[Continente]],3,FALSE)</f>
        <v>America</v>
      </c>
      <c r="M339" s="93" t="s">
        <v>8</v>
      </c>
      <c r="N339" s="97">
        <v>6.1</v>
      </c>
      <c r="O339" s="98" t="s">
        <v>4021</v>
      </c>
      <c r="P339" s="99" t="s">
        <v>4029</v>
      </c>
      <c r="Q339" s="100" t="s">
        <v>4048</v>
      </c>
    </row>
    <row r="340" spans="2:17" ht="15" customHeight="1" x14ac:dyDescent="0.25">
      <c r="B340" s="93" t="s">
        <v>2335</v>
      </c>
      <c r="C340" s="94">
        <v>41055.065995370373</v>
      </c>
      <c r="D340" s="95">
        <v>135000</v>
      </c>
      <c r="E340" s="93">
        <v>135000</v>
      </c>
      <c r="F340" s="93" t="s">
        <v>5</v>
      </c>
      <c r="G340" s="96">
        <f>Data!$E340*VLOOKUP(Data!$F340,tblXrate[],2,FALSE)</f>
        <v>135000</v>
      </c>
      <c r="H340" s="93" t="s">
        <v>417</v>
      </c>
      <c r="I340" s="93" t="s">
        <v>51</v>
      </c>
      <c r="J340" s="93" t="s">
        <v>14</v>
      </c>
      <c r="K340" s="93" t="str">
        <f>VLOOKUP(Data!$J340,tblCountries[[Actual]:[Mapping]],2,FALSE)</f>
        <v>USA</v>
      </c>
      <c r="L340" s="93" t="str">
        <f>VLOOKUP(Data!$J340,tblCountries[[Actual]:[Continente]],3,FALSE)</f>
        <v>America</v>
      </c>
      <c r="M340" s="93" t="s">
        <v>12</v>
      </c>
      <c r="N340" s="97">
        <v>6.1</v>
      </c>
      <c r="O340" s="98" t="s">
        <v>4021</v>
      </c>
      <c r="P340" s="99" t="s">
        <v>4031</v>
      </c>
      <c r="Q340" s="100" t="s">
        <v>4049</v>
      </c>
    </row>
    <row r="341" spans="2:17" ht="15" customHeight="1" x14ac:dyDescent="0.25">
      <c r="B341" s="93" t="s">
        <v>2336</v>
      </c>
      <c r="C341" s="94">
        <v>41055.066180555557</v>
      </c>
      <c r="D341" s="95" t="s">
        <v>418</v>
      </c>
      <c r="E341" s="93">
        <v>360000</v>
      </c>
      <c r="F341" s="93" t="s">
        <v>39</v>
      </c>
      <c r="G341" s="96">
        <f>Data!$E341*VLOOKUP(Data!$F341,tblXrate[],2,FALSE)</f>
        <v>6410.8500074793246</v>
      </c>
      <c r="H341" s="93" t="s">
        <v>419</v>
      </c>
      <c r="I341" s="93" t="s">
        <v>19</v>
      </c>
      <c r="J341" s="93" t="s">
        <v>7</v>
      </c>
      <c r="K341" s="93" t="str">
        <f>VLOOKUP(Data!$J341,tblCountries[[Actual]:[Mapping]],2,FALSE)</f>
        <v>India</v>
      </c>
      <c r="L341" s="93" t="str">
        <f>VLOOKUP(Data!$J341,tblCountries[[Actual]:[Continente]],3,FALSE)</f>
        <v>Asia</v>
      </c>
      <c r="M341" s="93" t="s">
        <v>17</v>
      </c>
      <c r="N341" s="97">
        <v>6.1</v>
      </c>
      <c r="O341" s="98" t="s">
        <v>4021</v>
      </c>
      <c r="P341" s="99" t="s">
        <v>4027</v>
      </c>
      <c r="Q341" s="100" t="s">
        <v>4048</v>
      </c>
    </row>
    <row r="342" spans="2:17" ht="15" customHeight="1" x14ac:dyDescent="0.25">
      <c r="B342" s="93" t="s">
        <v>2337</v>
      </c>
      <c r="C342" s="94">
        <v>41055.066377314812</v>
      </c>
      <c r="D342" s="95">
        <v>29000</v>
      </c>
      <c r="E342" s="93">
        <v>29000</v>
      </c>
      <c r="F342" s="93" t="s">
        <v>5</v>
      </c>
      <c r="G342" s="96">
        <f>Data!$E342*VLOOKUP(Data!$F342,tblXrate[],2,FALSE)</f>
        <v>29000</v>
      </c>
      <c r="H342" s="93" t="s">
        <v>420</v>
      </c>
      <c r="I342" s="93" t="s">
        <v>51</v>
      </c>
      <c r="J342" s="93" t="s">
        <v>14</v>
      </c>
      <c r="K342" s="93" t="str">
        <f>VLOOKUP(Data!$J342,tblCountries[[Actual]:[Mapping]],2,FALSE)</f>
        <v>USA</v>
      </c>
      <c r="L342" s="93" t="str">
        <f>VLOOKUP(Data!$J342,tblCountries[[Actual]:[Continente]],3,FALSE)</f>
        <v>America</v>
      </c>
      <c r="M342" s="93" t="s">
        <v>8</v>
      </c>
      <c r="N342" s="97">
        <v>6.1</v>
      </c>
      <c r="O342" s="98" t="s">
        <v>4021</v>
      </c>
      <c r="P342" s="99" t="s">
        <v>4029</v>
      </c>
      <c r="Q342" s="100" t="s">
        <v>4048</v>
      </c>
    </row>
    <row r="343" spans="2:17" ht="15" customHeight="1" x14ac:dyDescent="0.25">
      <c r="B343" s="93" t="s">
        <v>2338</v>
      </c>
      <c r="C343" s="94">
        <v>41055.067743055559</v>
      </c>
      <c r="D343" s="95">
        <v>13000</v>
      </c>
      <c r="E343" s="93">
        <v>13000</v>
      </c>
      <c r="F343" s="93" t="s">
        <v>5</v>
      </c>
      <c r="G343" s="96">
        <f>Data!$E343*VLOOKUP(Data!$F343,tblXrate[],2,FALSE)</f>
        <v>13000</v>
      </c>
      <c r="H343" s="93" t="s">
        <v>421</v>
      </c>
      <c r="I343" s="93" t="s">
        <v>51</v>
      </c>
      <c r="J343" s="93" t="s">
        <v>7</v>
      </c>
      <c r="K343" s="93" t="str">
        <f>VLOOKUP(Data!$J343,tblCountries[[Actual]:[Mapping]],2,FALSE)</f>
        <v>India</v>
      </c>
      <c r="L343" s="93" t="str">
        <f>VLOOKUP(Data!$J343,tblCountries[[Actual]:[Continente]],3,FALSE)</f>
        <v>Asia</v>
      </c>
      <c r="M343" s="93" t="s">
        <v>12</v>
      </c>
      <c r="N343" s="97">
        <v>6.1</v>
      </c>
      <c r="O343" s="98" t="s">
        <v>4021</v>
      </c>
      <c r="P343" s="99" t="s">
        <v>4028</v>
      </c>
      <c r="Q343" s="100" t="s">
        <v>4048</v>
      </c>
    </row>
    <row r="344" spans="2:17" ht="15" customHeight="1" x14ac:dyDescent="0.25">
      <c r="B344" s="93" t="s">
        <v>2339</v>
      </c>
      <c r="C344" s="94">
        <v>41055.068124999998</v>
      </c>
      <c r="D344" s="95" t="s">
        <v>422</v>
      </c>
      <c r="E344" s="93">
        <v>63000</v>
      </c>
      <c r="F344" s="93" t="s">
        <v>5</v>
      </c>
      <c r="G344" s="96">
        <f>Data!$E344*VLOOKUP(Data!$F344,tblXrate[],2,FALSE)</f>
        <v>63000</v>
      </c>
      <c r="H344" s="93" t="s">
        <v>107</v>
      </c>
      <c r="I344" s="93" t="s">
        <v>19</v>
      </c>
      <c r="J344" s="93" t="s">
        <v>14</v>
      </c>
      <c r="K344" s="93" t="str">
        <f>VLOOKUP(Data!$J344,tblCountries[[Actual]:[Mapping]],2,FALSE)</f>
        <v>USA</v>
      </c>
      <c r="L344" s="93" t="str">
        <f>VLOOKUP(Data!$J344,tblCountries[[Actual]:[Continente]],3,FALSE)</f>
        <v>America</v>
      </c>
      <c r="M344" s="93" t="s">
        <v>12</v>
      </c>
      <c r="N344" s="97">
        <v>6.1</v>
      </c>
      <c r="O344" s="98" t="s">
        <v>4021</v>
      </c>
      <c r="P344" s="99" t="s">
        <v>4030</v>
      </c>
      <c r="Q344" s="100" t="s">
        <v>4049</v>
      </c>
    </row>
    <row r="345" spans="2:17" ht="15" customHeight="1" x14ac:dyDescent="0.25">
      <c r="B345" s="93" t="s">
        <v>2340</v>
      </c>
      <c r="C345" s="94">
        <v>41055.068124999998</v>
      </c>
      <c r="D345" s="95">
        <v>95000</v>
      </c>
      <c r="E345" s="93">
        <v>95000</v>
      </c>
      <c r="F345" s="93" t="s">
        <v>5</v>
      </c>
      <c r="G345" s="96">
        <f>Data!$E345*VLOOKUP(Data!$F345,tblXrate[],2,FALSE)</f>
        <v>95000</v>
      </c>
      <c r="H345" s="93" t="s">
        <v>423</v>
      </c>
      <c r="I345" s="93" t="s">
        <v>19</v>
      </c>
      <c r="J345" s="93" t="s">
        <v>14</v>
      </c>
      <c r="K345" s="93" t="str">
        <f>VLOOKUP(Data!$J345,tblCountries[[Actual]:[Mapping]],2,FALSE)</f>
        <v>USA</v>
      </c>
      <c r="L345" s="93" t="str">
        <f>VLOOKUP(Data!$J345,tblCountries[[Actual]:[Continente]],3,FALSE)</f>
        <v>America</v>
      </c>
      <c r="M345" s="93" t="s">
        <v>8</v>
      </c>
      <c r="N345" s="97">
        <v>6.1</v>
      </c>
      <c r="O345" s="98" t="s">
        <v>4021</v>
      </c>
      <c r="P345" s="99" t="s">
        <v>4030</v>
      </c>
      <c r="Q345" s="100" t="s">
        <v>4049</v>
      </c>
    </row>
    <row r="346" spans="2:17" ht="15" customHeight="1" x14ac:dyDescent="0.25">
      <c r="B346" s="93" t="s">
        <v>2341</v>
      </c>
      <c r="C346" s="94">
        <v>41055.068645833337</v>
      </c>
      <c r="D346" s="95" t="s">
        <v>425</v>
      </c>
      <c r="E346" s="93">
        <v>100000</v>
      </c>
      <c r="F346" s="93" t="s">
        <v>5</v>
      </c>
      <c r="G346" s="96">
        <f>Data!$E346*VLOOKUP(Data!$F346,tblXrate[],2,FALSE)</f>
        <v>100000</v>
      </c>
      <c r="H346" s="93" t="s">
        <v>426</v>
      </c>
      <c r="I346" s="93" t="s">
        <v>19</v>
      </c>
      <c r="J346" s="93" t="s">
        <v>70</v>
      </c>
      <c r="K346" s="93" t="str">
        <f>VLOOKUP(Data!$J346,tblCountries[[Actual]:[Mapping]],2,FALSE)</f>
        <v>UK</v>
      </c>
      <c r="L346" s="93" t="str">
        <f>VLOOKUP(Data!$J346,tblCountries[[Actual]:[Continente]],3,FALSE)</f>
        <v>Europa</v>
      </c>
      <c r="M346" s="93" t="s">
        <v>8</v>
      </c>
      <c r="N346" s="97">
        <v>6.1</v>
      </c>
      <c r="O346" s="98" t="s">
        <v>4021</v>
      </c>
      <c r="P346" s="99" t="s">
        <v>4031</v>
      </c>
      <c r="Q346" s="100" t="s">
        <v>4049</v>
      </c>
    </row>
    <row r="347" spans="2:17" ht="15" customHeight="1" x14ac:dyDescent="0.25">
      <c r="B347" s="93" t="s">
        <v>2342</v>
      </c>
      <c r="C347" s="94">
        <v>41055.069178240738</v>
      </c>
      <c r="D347" s="95" t="s">
        <v>427</v>
      </c>
      <c r="E347" s="93">
        <v>3800</v>
      </c>
      <c r="F347" s="93" t="s">
        <v>5</v>
      </c>
      <c r="G347" s="96">
        <f>Data!$E347*VLOOKUP(Data!$F347,tblXrate[],2,FALSE)</f>
        <v>3800</v>
      </c>
      <c r="H347" s="93" t="s">
        <v>428</v>
      </c>
      <c r="I347" s="93" t="s">
        <v>3938</v>
      </c>
      <c r="J347" s="93" t="s">
        <v>7</v>
      </c>
      <c r="K347" s="93" t="str">
        <f>VLOOKUP(Data!$J347,tblCountries[[Actual]:[Mapping]],2,FALSE)</f>
        <v>India</v>
      </c>
      <c r="L347" s="93" t="str">
        <f>VLOOKUP(Data!$J347,tblCountries[[Actual]:[Continente]],3,FALSE)</f>
        <v>Asia</v>
      </c>
      <c r="M347" s="93" t="s">
        <v>8</v>
      </c>
      <c r="N347" s="97">
        <v>6.1</v>
      </c>
      <c r="O347" s="98" t="s">
        <v>4021</v>
      </c>
      <c r="P347" s="99" t="s">
        <v>4027</v>
      </c>
      <c r="Q347" s="100" t="s">
        <v>4048</v>
      </c>
    </row>
    <row r="348" spans="2:17" ht="15" customHeight="1" x14ac:dyDescent="0.25">
      <c r="B348" s="93" t="s">
        <v>2343</v>
      </c>
      <c r="C348" s="94">
        <v>41055.069502314815</v>
      </c>
      <c r="D348" s="95">
        <v>950</v>
      </c>
      <c r="E348" s="93">
        <v>11400</v>
      </c>
      <c r="F348" s="93" t="s">
        <v>5</v>
      </c>
      <c r="G348" s="96">
        <f>Data!$E348*VLOOKUP(Data!$F348,tblXrate[],2,FALSE)</f>
        <v>11400</v>
      </c>
      <c r="H348" s="93" t="s">
        <v>429</v>
      </c>
      <c r="I348" s="93" t="s">
        <v>355</v>
      </c>
      <c r="J348" s="93" t="s">
        <v>142</v>
      </c>
      <c r="K348" s="93" t="str">
        <f>VLOOKUP(Data!$J348,tblCountries[[Actual]:[Mapping]],2,FALSE)</f>
        <v>Brazil</v>
      </c>
      <c r="L348" s="93" t="str">
        <f>VLOOKUP(Data!$J348,tblCountries[[Actual]:[Continente]],3,FALSE)</f>
        <v>America</v>
      </c>
      <c r="M348" s="93" t="s">
        <v>8</v>
      </c>
      <c r="N348" s="97">
        <v>6.1</v>
      </c>
      <c r="O348" s="98" t="s">
        <v>4021</v>
      </c>
      <c r="P348" s="99" t="s">
        <v>4027</v>
      </c>
      <c r="Q348" s="100" t="s">
        <v>4048</v>
      </c>
    </row>
    <row r="349" spans="2:17" ht="15" customHeight="1" x14ac:dyDescent="0.25">
      <c r="B349" s="93" t="s">
        <v>2344</v>
      </c>
      <c r="C349" s="94">
        <v>41055.069652777776</v>
      </c>
      <c r="D349" s="95">
        <v>56000</v>
      </c>
      <c r="E349" s="93">
        <v>56000</v>
      </c>
      <c r="F349" s="93" t="s">
        <v>85</v>
      </c>
      <c r="G349" s="96">
        <f>Data!$E349*VLOOKUP(Data!$F349,tblXrate[],2,FALSE)</f>
        <v>55068.245289698301</v>
      </c>
      <c r="H349" s="93" t="s">
        <v>430</v>
      </c>
      <c r="I349" s="93" t="s">
        <v>19</v>
      </c>
      <c r="J349" s="93" t="s">
        <v>87</v>
      </c>
      <c r="K349" s="93" t="str">
        <f>VLOOKUP(Data!$J349,tblCountries[[Actual]:[Mapping]],2,FALSE)</f>
        <v>Canada</v>
      </c>
      <c r="L349" s="93" t="str">
        <f>VLOOKUP(Data!$J349,tblCountries[[Actual]:[Continente]],3,FALSE)</f>
        <v>America</v>
      </c>
      <c r="M349" s="93" t="s">
        <v>8</v>
      </c>
      <c r="N349" s="97">
        <v>6.1</v>
      </c>
      <c r="O349" s="98" t="s">
        <v>4021</v>
      </c>
      <c r="P349" s="99" t="s">
        <v>4030</v>
      </c>
      <c r="Q349" s="100" t="s">
        <v>4049</v>
      </c>
    </row>
    <row r="350" spans="2:17" ht="15" customHeight="1" x14ac:dyDescent="0.25">
      <c r="B350" s="93" t="s">
        <v>2345</v>
      </c>
      <c r="C350" s="94">
        <v>41055.069768518515</v>
      </c>
      <c r="D350" s="95">
        <v>53000</v>
      </c>
      <c r="E350" s="93">
        <v>53000</v>
      </c>
      <c r="F350" s="93" t="s">
        <v>5</v>
      </c>
      <c r="G350" s="96">
        <f>Data!$E350*VLOOKUP(Data!$F350,tblXrate[],2,FALSE)</f>
        <v>53000</v>
      </c>
      <c r="H350" s="93" t="s">
        <v>431</v>
      </c>
      <c r="I350" s="93" t="s">
        <v>51</v>
      </c>
      <c r="J350" s="93" t="s">
        <v>14</v>
      </c>
      <c r="K350" s="93" t="str">
        <f>VLOOKUP(Data!$J350,tblCountries[[Actual]:[Mapping]],2,FALSE)</f>
        <v>USA</v>
      </c>
      <c r="L350" s="93" t="str">
        <f>VLOOKUP(Data!$J350,tblCountries[[Actual]:[Continente]],3,FALSE)</f>
        <v>America</v>
      </c>
      <c r="M350" s="93" t="s">
        <v>17</v>
      </c>
      <c r="N350" s="97">
        <v>6.1</v>
      </c>
      <c r="O350" s="98" t="s">
        <v>4021</v>
      </c>
      <c r="P350" s="99" t="s">
        <v>4030</v>
      </c>
      <c r="Q350" s="100" t="s">
        <v>4049</v>
      </c>
    </row>
    <row r="351" spans="2:17" ht="15" customHeight="1" x14ac:dyDescent="0.25">
      <c r="B351" s="93" t="s">
        <v>2346</v>
      </c>
      <c r="C351" s="94">
        <v>41055.070034722223</v>
      </c>
      <c r="D351" s="95">
        <v>130000</v>
      </c>
      <c r="E351" s="93">
        <v>130000</v>
      </c>
      <c r="F351" s="93" t="s">
        <v>5</v>
      </c>
      <c r="G351" s="96">
        <f>Data!$E351*VLOOKUP(Data!$F351,tblXrate[],2,FALSE)</f>
        <v>130000</v>
      </c>
      <c r="H351" s="93" t="s">
        <v>432</v>
      </c>
      <c r="I351" s="93" t="s">
        <v>278</v>
      </c>
      <c r="J351" s="93" t="s">
        <v>14</v>
      </c>
      <c r="K351" s="93" t="str">
        <f>VLOOKUP(Data!$J351,tblCountries[[Actual]:[Mapping]],2,FALSE)</f>
        <v>USA</v>
      </c>
      <c r="L351" s="93" t="str">
        <f>VLOOKUP(Data!$J351,tblCountries[[Actual]:[Continente]],3,FALSE)</f>
        <v>America</v>
      </c>
      <c r="M351" s="93" t="s">
        <v>8</v>
      </c>
      <c r="N351" s="97">
        <v>6.1</v>
      </c>
      <c r="O351" s="98" t="s">
        <v>4021</v>
      </c>
      <c r="P351" s="99" t="s">
        <v>4031</v>
      </c>
      <c r="Q351" s="100" t="s">
        <v>4049</v>
      </c>
    </row>
    <row r="352" spans="2:17" ht="15" customHeight="1" x14ac:dyDescent="0.25">
      <c r="B352" s="93" t="s">
        <v>2347</v>
      </c>
      <c r="C352" s="94">
        <v>41055.070509259262</v>
      </c>
      <c r="D352" s="95" t="s">
        <v>433</v>
      </c>
      <c r="E352" s="93">
        <v>370000</v>
      </c>
      <c r="F352" s="93" t="s">
        <v>39</v>
      </c>
      <c r="G352" s="96">
        <f>Data!$E352*VLOOKUP(Data!$F352,tblXrate[],2,FALSE)</f>
        <v>6588.9291743537506</v>
      </c>
      <c r="H352" s="93" t="s">
        <v>434</v>
      </c>
      <c r="I352" s="93" t="s">
        <v>19</v>
      </c>
      <c r="J352" s="93" t="s">
        <v>7</v>
      </c>
      <c r="K352" s="93" t="str">
        <f>VLOOKUP(Data!$J352,tblCountries[[Actual]:[Mapping]],2,FALSE)</f>
        <v>India</v>
      </c>
      <c r="L352" s="93" t="str">
        <f>VLOOKUP(Data!$J352,tblCountries[[Actual]:[Continente]],3,FALSE)</f>
        <v>Asia</v>
      </c>
      <c r="M352" s="93" t="s">
        <v>12</v>
      </c>
      <c r="N352" s="97">
        <v>6.1</v>
      </c>
      <c r="O352" s="98" t="s">
        <v>4021</v>
      </c>
      <c r="P352" s="99" t="s">
        <v>4027</v>
      </c>
      <c r="Q352" s="100" t="s">
        <v>4048</v>
      </c>
    </row>
    <row r="353" spans="2:17" ht="15" customHeight="1" x14ac:dyDescent="0.25">
      <c r="B353" s="93" t="s">
        <v>2348</v>
      </c>
      <c r="C353" s="94">
        <v>41055.070752314816</v>
      </c>
      <c r="D353" s="95">
        <v>160000</v>
      </c>
      <c r="E353" s="93">
        <v>160000</v>
      </c>
      <c r="F353" s="93" t="s">
        <v>85</v>
      </c>
      <c r="G353" s="96">
        <f>Data!$E353*VLOOKUP(Data!$F353,tblXrate[],2,FALSE)</f>
        <v>157337.8436848523</v>
      </c>
      <c r="H353" s="93" t="s">
        <v>355</v>
      </c>
      <c r="I353" s="93" t="s">
        <v>355</v>
      </c>
      <c r="J353" s="93" t="s">
        <v>87</v>
      </c>
      <c r="K353" s="93" t="str">
        <f>VLOOKUP(Data!$J353,tblCountries[[Actual]:[Mapping]],2,FALSE)</f>
        <v>Canada</v>
      </c>
      <c r="L353" s="93" t="str">
        <f>VLOOKUP(Data!$J353,tblCountries[[Actual]:[Continente]],3,FALSE)</f>
        <v>America</v>
      </c>
      <c r="M353" s="93" t="s">
        <v>17</v>
      </c>
      <c r="N353" s="97">
        <v>6.1</v>
      </c>
      <c r="O353" s="98" t="s">
        <v>4021</v>
      </c>
      <c r="P353" s="99" t="s">
        <v>4031</v>
      </c>
      <c r="Q353" s="100" t="s">
        <v>4049</v>
      </c>
    </row>
    <row r="354" spans="2:17" ht="15" customHeight="1" x14ac:dyDescent="0.25">
      <c r="B354" s="93" t="s">
        <v>2349</v>
      </c>
      <c r="C354" s="94">
        <v>41055.070763888885</v>
      </c>
      <c r="D354" s="95">
        <v>44200</v>
      </c>
      <c r="E354" s="93">
        <v>44200</v>
      </c>
      <c r="F354" s="93" t="s">
        <v>5</v>
      </c>
      <c r="G354" s="96">
        <f>Data!$E354*VLOOKUP(Data!$F354,tblXrate[],2,FALSE)</f>
        <v>44200</v>
      </c>
      <c r="H354" s="93" t="s">
        <v>435</v>
      </c>
      <c r="I354" s="93" t="s">
        <v>19</v>
      </c>
      <c r="J354" s="93" t="s">
        <v>14</v>
      </c>
      <c r="K354" s="93" t="str">
        <f>VLOOKUP(Data!$J354,tblCountries[[Actual]:[Mapping]],2,FALSE)</f>
        <v>USA</v>
      </c>
      <c r="L354" s="93" t="str">
        <f>VLOOKUP(Data!$J354,tblCountries[[Actual]:[Continente]],3,FALSE)</f>
        <v>America</v>
      </c>
      <c r="M354" s="93" t="s">
        <v>12</v>
      </c>
      <c r="N354" s="97">
        <v>6.1</v>
      </c>
      <c r="O354" s="98" t="s">
        <v>4021</v>
      </c>
      <c r="P354" s="99" t="s">
        <v>4029</v>
      </c>
      <c r="Q354" s="100" t="s">
        <v>4048</v>
      </c>
    </row>
    <row r="355" spans="2:17" ht="15" customHeight="1" x14ac:dyDescent="0.25">
      <c r="B355" s="93" t="s">
        <v>2350</v>
      </c>
      <c r="C355" s="94">
        <v>41055.070914351854</v>
      </c>
      <c r="D355" s="95">
        <v>56000</v>
      </c>
      <c r="E355" s="93">
        <v>56000</v>
      </c>
      <c r="F355" s="93" t="s">
        <v>5</v>
      </c>
      <c r="G355" s="96">
        <f>Data!$E355*VLOOKUP(Data!$F355,tblXrate[],2,FALSE)</f>
        <v>56000</v>
      </c>
      <c r="H355" s="93" t="s">
        <v>436</v>
      </c>
      <c r="I355" s="93" t="s">
        <v>51</v>
      </c>
      <c r="J355" s="93" t="s">
        <v>14</v>
      </c>
      <c r="K355" s="93" t="str">
        <f>VLOOKUP(Data!$J355,tblCountries[[Actual]:[Mapping]],2,FALSE)</f>
        <v>USA</v>
      </c>
      <c r="L355" s="93" t="str">
        <f>VLOOKUP(Data!$J355,tblCountries[[Actual]:[Continente]],3,FALSE)</f>
        <v>America</v>
      </c>
      <c r="M355" s="93" t="s">
        <v>17</v>
      </c>
      <c r="N355" s="97">
        <v>6.1</v>
      </c>
      <c r="O355" s="98" t="s">
        <v>4021</v>
      </c>
      <c r="P355" s="99" t="s">
        <v>4030</v>
      </c>
      <c r="Q355" s="100" t="s">
        <v>4049</v>
      </c>
    </row>
    <row r="356" spans="2:17" ht="15" customHeight="1" x14ac:dyDescent="0.25">
      <c r="B356" s="93" t="s">
        <v>2351</v>
      </c>
      <c r="C356" s="94">
        <v>41055.071145833332</v>
      </c>
      <c r="D356" s="95">
        <v>72500</v>
      </c>
      <c r="E356" s="93">
        <v>72500</v>
      </c>
      <c r="F356" s="93" t="s">
        <v>5</v>
      </c>
      <c r="G356" s="96">
        <f>Data!$E356*VLOOKUP(Data!$F356,tblXrate[],2,FALSE)</f>
        <v>72500</v>
      </c>
      <c r="H356" s="93" t="s">
        <v>437</v>
      </c>
      <c r="I356" s="93" t="s">
        <v>278</v>
      </c>
      <c r="J356" s="93" t="s">
        <v>14</v>
      </c>
      <c r="K356" s="93" t="str">
        <f>VLOOKUP(Data!$J356,tblCountries[[Actual]:[Mapping]],2,FALSE)</f>
        <v>USA</v>
      </c>
      <c r="L356" s="93" t="str">
        <f>VLOOKUP(Data!$J356,tblCountries[[Actual]:[Continente]],3,FALSE)</f>
        <v>America</v>
      </c>
      <c r="M356" s="93" t="s">
        <v>17</v>
      </c>
      <c r="N356" s="97">
        <v>6.1</v>
      </c>
      <c r="O356" s="98" t="s">
        <v>4021</v>
      </c>
      <c r="P356" s="99" t="s">
        <v>4030</v>
      </c>
      <c r="Q356" s="100" t="s">
        <v>4049</v>
      </c>
    </row>
    <row r="357" spans="2:17" ht="15" customHeight="1" x14ac:dyDescent="0.25">
      <c r="B357" s="93" t="s">
        <v>2352</v>
      </c>
      <c r="C357" s="94">
        <v>41055.071192129632</v>
      </c>
      <c r="D357" s="95">
        <v>75000</v>
      </c>
      <c r="E357" s="93">
        <v>75000</v>
      </c>
      <c r="F357" s="93" t="s">
        <v>85</v>
      </c>
      <c r="G357" s="96">
        <f>Data!$E357*VLOOKUP(Data!$F357,tblXrate[],2,FALSE)</f>
        <v>73752.11422727452</v>
      </c>
      <c r="H357" s="93" t="s">
        <v>438</v>
      </c>
      <c r="I357" s="93" t="s">
        <v>19</v>
      </c>
      <c r="J357" s="93" t="s">
        <v>204</v>
      </c>
      <c r="K357" s="93" t="str">
        <f>VLOOKUP(Data!$J357,tblCountries[[Actual]:[Mapping]],2,FALSE)</f>
        <v>Canada</v>
      </c>
      <c r="L357" s="93" t="str">
        <f>VLOOKUP(Data!$J357,tblCountries[[Actual]:[Continente]],3,FALSE)</f>
        <v>America</v>
      </c>
      <c r="M357" s="93" t="s">
        <v>8</v>
      </c>
      <c r="N357" s="97">
        <v>6.1</v>
      </c>
      <c r="O357" s="98" t="s">
        <v>4021</v>
      </c>
      <c r="P357" s="99" t="s">
        <v>4030</v>
      </c>
      <c r="Q357" s="100" t="s">
        <v>4049</v>
      </c>
    </row>
    <row r="358" spans="2:17" ht="15" customHeight="1" x14ac:dyDescent="0.25">
      <c r="B358" s="93" t="s">
        <v>2353</v>
      </c>
      <c r="C358" s="94">
        <v>41055.071446759262</v>
      </c>
      <c r="D358" s="95" t="s">
        <v>439</v>
      </c>
      <c r="E358" s="93">
        <v>170000</v>
      </c>
      <c r="F358" s="93" t="s">
        <v>5</v>
      </c>
      <c r="G358" s="96">
        <f>Data!$E358*VLOOKUP(Data!$F358,tblXrate[],2,FALSE)</f>
        <v>170000</v>
      </c>
      <c r="H358" s="93" t="s">
        <v>440</v>
      </c>
      <c r="I358" s="93" t="s">
        <v>19</v>
      </c>
      <c r="J358" s="93" t="s">
        <v>70</v>
      </c>
      <c r="K358" s="93" t="str">
        <f>VLOOKUP(Data!$J358,tblCountries[[Actual]:[Mapping]],2,FALSE)</f>
        <v>UK</v>
      </c>
      <c r="L358" s="93" t="str">
        <f>VLOOKUP(Data!$J358,tblCountries[[Actual]:[Continente]],3,FALSE)</f>
        <v>Europa</v>
      </c>
      <c r="M358" s="93" t="s">
        <v>185</v>
      </c>
      <c r="N358" s="97">
        <v>6.1</v>
      </c>
      <c r="O358" s="98" t="s">
        <v>4021</v>
      </c>
      <c r="P358" s="99" t="s">
        <v>4031</v>
      </c>
      <c r="Q358" s="100" t="s">
        <v>4049</v>
      </c>
    </row>
    <row r="359" spans="2:17" ht="15" customHeight="1" x14ac:dyDescent="0.25">
      <c r="B359" s="93" t="s">
        <v>2354</v>
      </c>
      <c r="C359" s="94">
        <v>41055.072083333333</v>
      </c>
      <c r="D359" s="95">
        <v>68000</v>
      </c>
      <c r="E359" s="93">
        <v>68000</v>
      </c>
      <c r="F359" s="93" t="s">
        <v>5</v>
      </c>
      <c r="G359" s="96">
        <f>Data!$E359*VLOOKUP(Data!$F359,tblXrate[],2,FALSE)</f>
        <v>68000</v>
      </c>
      <c r="H359" s="93" t="s">
        <v>200</v>
      </c>
      <c r="I359" s="93" t="s">
        <v>51</v>
      </c>
      <c r="J359" s="93" t="s">
        <v>14</v>
      </c>
      <c r="K359" s="93" t="str">
        <f>VLOOKUP(Data!$J359,tblCountries[[Actual]:[Mapping]],2,FALSE)</f>
        <v>USA</v>
      </c>
      <c r="L359" s="93" t="str">
        <f>VLOOKUP(Data!$J359,tblCountries[[Actual]:[Continente]],3,FALSE)</f>
        <v>America</v>
      </c>
      <c r="M359" s="93" t="s">
        <v>17</v>
      </c>
      <c r="N359" s="97">
        <v>6.1</v>
      </c>
      <c r="O359" s="98" t="s">
        <v>4021</v>
      </c>
      <c r="P359" s="99" t="s">
        <v>4030</v>
      </c>
      <c r="Q359" s="100" t="s">
        <v>4049</v>
      </c>
    </row>
    <row r="360" spans="2:17" ht="15" customHeight="1" x14ac:dyDescent="0.25">
      <c r="B360" s="93" t="s">
        <v>2355</v>
      </c>
      <c r="C360" s="94">
        <v>41055.072905092595</v>
      </c>
      <c r="D360" s="95">
        <v>75000</v>
      </c>
      <c r="E360" s="93">
        <v>75000</v>
      </c>
      <c r="F360" s="93" t="s">
        <v>5</v>
      </c>
      <c r="G360" s="96">
        <f>Data!$E360*VLOOKUP(Data!$F360,tblXrate[],2,FALSE)</f>
        <v>75000</v>
      </c>
      <c r="H360" s="93" t="s">
        <v>281</v>
      </c>
      <c r="I360" s="93" t="s">
        <v>19</v>
      </c>
      <c r="J360" s="93" t="s">
        <v>14</v>
      </c>
      <c r="K360" s="93" t="str">
        <f>VLOOKUP(Data!$J360,tblCountries[[Actual]:[Mapping]],2,FALSE)</f>
        <v>USA</v>
      </c>
      <c r="L360" s="93" t="str">
        <f>VLOOKUP(Data!$J360,tblCountries[[Actual]:[Continente]],3,FALSE)</f>
        <v>America</v>
      </c>
      <c r="M360" s="93" t="s">
        <v>12</v>
      </c>
      <c r="N360" s="97">
        <v>6.1</v>
      </c>
      <c r="O360" s="98" t="s">
        <v>4021</v>
      </c>
      <c r="P360" s="99" t="s">
        <v>4030</v>
      </c>
      <c r="Q360" s="100" t="s">
        <v>4049</v>
      </c>
    </row>
    <row r="361" spans="2:17" ht="15" customHeight="1" x14ac:dyDescent="0.25">
      <c r="B361" s="93" t="s">
        <v>2356</v>
      </c>
      <c r="C361" s="94">
        <v>41055.073495370372</v>
      </c>
      <c r="D361" s="95" t="s">
        <v>441</v>
      </c>
      <c r="E361" s="93">
        <v>62500</v>
      </c>
      <c r="F361" s="93" t="s">
        <v>5</v>
      </c>
      <c r="G361" s="96">
        <f>Data!$E361*VLOOKUP(Data!$F361,tblXrate[],2,FALSE)</f>
        <v>62500</v>
      </c>
      <c r="H361" s="93" t="s">
        <v>442</v>
      </c>
      <c r="I361" s="93" t="s">
        <v>3940</v>
      </c>
      <c r="J361" s="93" t="s">
        <v>14</v>
      </c>
      <c r="K361" s="93" t="str">
        <f>VLOOKUP(Data!$J361,tblCountries[[Actual]:[Mapping]],2,FALSE)</f>
        <v>USA</v>
      </c>
      <c r="L361" s="93" t="str">
        <f>VLOOKUP(Data!$J361,tblCountries[[Actual]:[Continente]],3,FALSE)</f>
        <v>America</v>
      </c>
      <c r="M361" s="93" t="s">
        <v>12</v>
      </c>
      <c r="N361" s="97">
        <v>6.1</v>
      </c>
      <c r="O361" s="98" t="s">
        <v>4021</v>
      </c>
      <c r="P361" s="99" t="s">
        <v>4030</v>
      </c>
      <c r="Q361" s="100" t="s">
        <v>4049</v>
      </c>
    </row>
    <row r="362" spans="2:17" ht="15" customHeight="1" x14ac:dyDescent="0.25">
      <c r="B362" s="93" t="s">
        <v>2357</v>
      </c>
      <c r="C362" s="94">
        <v>41055.073587962965</v>
      </c>
      <c r="D362" s="95">
        <v>25000</v>
      </c>
      <c r="E362" s="93">
        <v>25000</v>
      </c>
      <c r="F362" s="93" t="s">
        <v>5</v>
      </c>
      <c r="G362" s="96">
        <f>Data!$E362*VLOOKUP(Data!$F362,tblXrate[],2,FALSE)</f>
        <v>25000</v>
      </c>
      <c r="H362" s="93" t="s">
        <v>51</v>
      </c>
      <c r="I362" s="93" t="s">
        <v>51</v>
      </c>
      <c r="J362" s="93" t="s">
        <v>7</v>
      </c>
      <c r="K362" s="93" t="str">
        <f>VLOOKUP(Data!$J362,tblCountries[[Actual]:[Mapping]],2,FALSE)</f>
        <v>India</v>
      </c>
      <c r="L362" s="93" t="str">
        <f>VLOOKUP(Data!$J362,tblCountries[[Actual]:[Continente]],3,FALSE)</f>
        <v>Asia</v>
      </c>
      <c r="M362" s="93" t="s">
        <v>8</v>
      </c>
      <c r="N362" s="97">
        <v>6.1</v>
      </c>
      <c r="O362" s="98" t="s">
        <v>4021</v>
      </c>
      <c r="P362" s="99" t="s">
        <v>4029</v>
      </c>
      <c r="Q362" s="100" t="s">
        <v>4048</v>
      </c>
    </row>
    <row r="363" spans="2:17" ht="15" customHeight="1" x14ac:dyDescent="0.25">
      <c r="B363" s="93" t="s">
        <v>2358</v>
      </c>
      <c r="C363" s="94">
        <v>41055.073888888888</v>
      </c>
      <c r="D363" s="95" t="s">
        <v>443</v>
      </c>
      <c r="E363" s="93">
        <v>480000</v>
      </c>
      <c r="F363" s="93" t="s">
        <v>444</v>
      </c>
      <c r="G363" s="96">
        <f>Data!$E363*VLOOKUP(Data!$F363,tblXrate[],2,FALSE)</f>
        <v>68954.520184280962</v>
      </c>
      <c r="H363" s="93" t="s">
        <v>445</v>
      </c>
      <c r="I363" s="93" t="s">
        <v>355</v>
      </c>
      <c r="J363" s="93" t="s">
        <v>446</v>
      </c>
      <c r="K363" s="93" t="str">
        <f>VLOOKUP(Data!$J363,tblCountries[[Actual]:[Mapping]],2,FALSE)</f>
        <v>Sweden</v>
      </c>
      <c r="L363" s="93" t="str">
        <f>VLOOKUP(Data!$J363,tblCountries[[Actual]:[Continente]],3,FALSE)</f>
        <v>Europa</v>
      </c>
      <c r="M363" s="93" t="s">
        <v>24</v>
      </c>
      <c r="N363" s="97">
        <v>6.1</v>
      </c>
      <c r="O363" s="98" t="s">
        <v>4021</v>
      </c>
      <c r="P363" s="99" t="s">
        <v>4030</v>
      </c>
      <c r="Q363" s="100" t="s">
        <v>4049</v>
      </c>
    </row>
    <row r="364" spans="2:17" ht="15" customHeight="1" x14ac:dyDescent="0.25">
      <c r="B364" s="93" t="s">
        <v>2359</v>
      </c>
      <c r="C364" s="94">
        <v>41055.075914351852</v>
      </c>
      <c r="D364" s="95">
        <v>85000</v>
      </c>
      <c r="E364" s="93">
        <v>85000</v>
      </c>
      <c r="F364" s="93" t="s">
        <v>5</v>
      </c>
      <c r="G364" s="96">
        <f>Data!$E364*VLOOKUP(Data!$F364,tblXrate[],2,FALSE)</f>
        <v>85000</v>
      </c>
      <c r="H364" s="93" t="s">
        <v>281</v>
      </c>
      <c r="I364" s="93" t="s">
        <v>19</v>
      </c>
      <c r="J364" s="93" t="s">
        <v>14</v>
      </c>
      <c r="K364" s="93" t="str">
        <f>VLOOKUP(Data!$J364,tblCountries[[Actual]:[Mapping]],2,FALSE)</f>
        <v>USA</v>
      </c>
      <c r="L364" s="93" t="str">
        <f>VLOOKUP(Data!$J364,tblCountries[[Actual]:[Continente]],3,FALSE)</f>
        <v>America</v>
      </c>
      <c r="M364" s="93" t="s">
        <v>8</v>
      </c>
      <c r="N364" s="97">
        <v>6.1</v>
      </c>
      <c r="O364" s="98" t="s">
        <v>4021</v>
      </c>
      <c r="P364" s="99" t="s">
        <v>4030</v>
      </c>
      <c r="Q364" s="100" t="s">
        <v>4049</v>
      </c>
    </row>
    <row r="365" spans="2:17" ht="15" customHeight="1" x14ac:dyDescent="0.25">
      <c r="B365" s="93" t="s">
        <v>2360</v>
      </c>
      <c r="C365" s="94">
        <v>41055.076331018521</v>
      </c>
      <c r="D365" s="95">
        <v>43000</v>
      </c>
      <c r="E365" s="93">
        <v>43000</v>
      </c>
      <c r="F365" s="93" t="s">
        <v>68</v>
      </c>
      <c r="G365" s="96">
        <f>Data!$E365*VLOOKUP(Data!$F365,tblXrate[],2,FALSE)</f>
        <v>67775.665698893223</v>
      </c>
      <c r="H365" s="93" t="s">
        <v>447</v>
      </c>
      <c r="I365" s="93" t="s">
        <v>51</v>
      </c>
      <c r="J365" s="93" t="s">
        <v>70</v>
      </c>
      <c r="K365" s="93" t="str">
        <f>VLOOKUP(Data!$J365,tblCountries[[Actual]:[Mapping]],2,FALSE)</f>
        <v>UK</v>
      </c>
      <c r="L365" s="93" t="str">
        <f>VLOOKUP(Data!$J365,tblCountries[[Actual]:[Continente]],3,FALSE)</f>
        <v>Europa</v>
      </c>
      <c r="M365" s="93" t="s">
        <v>8</v>
      </c>
      <c r="N365" s="97">
        <v>6.1</v>
      </c>
      <c r="O365" s="98" t="s">
        <v>4021</v>
      </c>
      <c r="P365" s="99" t="s">
        <v>4030</v>
      </c>
      <c r="Q365" s="100" t="s">
        <v>4049</v>
      </c>
    </row>
    <row r="366" spans="2:17" ht="15" customHeight="1" x14ac:dyDescent="0.25">
      <c r="B366" s="93" t="s">
        <v>2361</v>
      </c>
      <c r="C366" s="94">
        <v>41055.076342592591</v>
      </c>
      <c r="D366" s="95">
        <v>89000</v>
      </c>
      <c r="E366" s="93">
        <v>89000</v>
      </c>
      <c r="F366" s="93" t="s">
        <v>5</v>
      </c>
      <c r="G366" s="96">
        <f>Data!$E366*VLOOKUP(Data!$F366,tblXrate[],2,FALSE)</f>
        <v>89000</v>
      </c>
      <c r="H366" s="93" t="s">
        <v>448</v>
      </c>
      <c r="I366" s="93" t="s">
        <v>51</v>
      </c>
      <c r="J366" s="93" t="s">
        <v>14</v>
      </c>
      <c r="K366" s="93" t="str">
        <f>VLOOKUP(Data!$J366,tblCountries[[Actual]:[Mapping]],2,FALSE)</f>
        <v>USA</v>
      </c>
      <c r="L366" s="93" t="str">
        <f>VLOOKUP(Data!$J366,tblCountries[[Actual]:[Continente]],3,FALSE)</f>
        <v>America</v>
      </c>
      <c r="M366" s="93" t="s">
        <v>8</v>
      </c>
      <c r="N366" s="97">
        <v>6.1</v>
      </c>
      <c r="O366" s="98" t="s">
        <v>4021</v>
      </c>
      <c r="P366" s="99" t="s">
        <v>4030</v>
      </c>
      <c r="Q366" s="100" t="s">
        <v>4049</v>
      </c>
    </row>
    <row r="367" spans="2:17" ht="15" customHeight="1" x14ac:dyDescent="0.25">
      <c r="B367" s="93" t="s">
        <v>2362</v>
      </c>
      <c r="C367" s="94">
        <v>41055.076388888891</v>
      </c>
      <c r="D367" s="95">
        <v>35000</v>
      </c>
      <c r="E367" s="93">
        <v>35000</v>
      </c>
      <c r="F367" s="93" t="s">
        <v>5</v>
      </c>
      <c r="G367" s="96">
        <f>Data!$E367*VLOOKUP(Data!$F367,tblXrate[],2,FALSE)</f>
        <v>35000</v>
      </c>
      <c r="H367" s="93" t="s">
        <v>449</v>
      </c>
      <c r="I367" s="93" t="s">
        <v>19</v>
      </c>
      <c r="J367" s="93" t="s">
        <v>110</v>
      </c>
      <c r="K367" s="93" t="str">
        <f>VLOOKUP(Data!$J367,tblCountries[[Actual]:[Mapping]],2,FALSE)</f>
        <v>Brazil</v>
      </c>
      <c r="L367" s="93" t="str">
        <f>VLOOKUP(Data!$J367,tblCountries[[Actual]:[Continente]],3,FALSE)</f>
        <v>America</v>
      </c>
      <c r="M367" s="93" t="s">
        <v>12</v>
      </c>
      <c r="N367" s="97">
        <v>6.1</v>
      </c>
      <c r="O367" s="98" t="s">
        <v>4021</v>
      </c>
      <c r="P367" s="99" t="s">
        <v>4029</v>
      </c>
      <c r="Q367" s="100" t="s">
        <v>4048</v>
      </c>
    </row>
    <row r="368" spans="2:17" ht="15" customHeight="1" x14ac:dyDescent="0.25">
      <c r="B368" s="93" t="s">
        <v>2363</v>
      </c>
      <c r="C368" s="94">
        <v>41055.07671296296</v>
      </c>
      <c r="D368" s="95">
        <v>47500</v>
      </c>
      <c r="E368" s="93">
        <v>47500</v>
      </c>
      <c r="F368" s="93" t="s">
        <v>5</v>
      </c>
      <c r="G368" s="96">
        <f>Data!$E368*VLOOKUP(Data!$F368,tblXrate[],2,FALSE)</f>
        <v>47500</v>
      </c>
      <c r="H368" s="93" t="s">
        <v>450</v>
      </c>
      <c r="I368" s="93" t="s">
        <v>51</v>
      </c>
      <c r="J368" s="93" t="s">
        <v>14</v>
      </c>
      <c r="K368" s="93" t="str">
        <f>VLOOKUP(Data!$J368,tblCountries[[Actual]:[Mapping]],2,FALSE)</f>
        <v>USA</v>
      </c>
      <c r="L368" s="93" t="str">
        <f>VLOOKUP(Data!$J368,tblCountries[[Actual]:[Continente]],3,FALSE)</f>
        <v>America</v>
      </c>
      <c r="M368" s="93" t="s">
        <v>12</v>
      </c>
      <c r="N368" s="97">
        <v>6.1</v>
      </c>
      <c r="O368" s="98" t="s">
        <v>4021</v>
      </c>
      <c r="P368" s="99" t="s">
        <v>4029</v>
      </c>
      <c r="Q368" s="100" t="s">
        <v>4048</v>
      </c>
    </row>
    <row r="369" spans="2:17" ht="15" customHeight="1" x14ac:dyDescent="0.25">
      <c r="B369" s="93" t="s">
        <v>2364</v>
      </c>
      <c r="C369" s="94">
        <v>41055.076736111114</v>
      </c>
      <c r="D369" s="95">
        <v>130000</v>
      </c>
      <c r="E369" s="93">
        <v>130000</v>
      </c>
      <c r="F369" s="93" t="s">
        <v>5</v>
      </c>
      <c r="G369" s="96">
        <f>Data!$E369*VLOOKUP(Data!$F369,tblXrate[],2,FALSE)</f>
        <v>130000</v>
      </c>
      <c r="H369" s="93" t="s">
        <v>200</v>
      </c>
      <c r="I369" s="93" t="s">
        <v>51</v>
      </c>
      <c r="J369" s="93" t="s">
        <v>14</v>
      </c>
      <c r="K369" s="93" t="str">
        <f>VLOOKUP(Data!$J369,tblCountries[[Actual]:[Mapping]],2,FALSE)</f>
        <v>USA</v>
      </c>
      <c r="L369" s="93" t="str">
        <f>VLOOKUP(Data!$J369,tblCountries[[Actual]:[Continente]],3,FALSE)</f>
        <v>America</v>
      </c>
      <c r="M369" s="93" t="s">
        <v>17</v>
      </c>
      <c r="N369" s="97">
        <v>6.1</v>
      </c>
      <c r="O369" s="98" t="s">
        <v>4021</v>
      </c>
      <c r="P369" s="99" t="s">
        <v>4031</v>
      </c>
      <c r="Q369" s="100" t="s">
        <v>4049</v>
      </c>
    </row>
    <row r="370" spans="2:17" ht="15" customHeight="1" x14ac:dyDescent="0.25">
      <c r="B370" s="93" t="s">
        <v>2365</v>
      </c>
      <c r="C370" s="94">
        <v>41055.077037037037</v>
      </c>
      <c r="D370" s="95">
        <v>18000</v>
      </c>
      <c r="E370" s="93">
        <v>18000</v>
      </c>
      <c r="F370" s="93" t="s">
        <v>5</v>
      </c>
      <c r="G370" s="96">
        <f>Data!$E370*VLOOKUP(Data!$F370,tblXrate[],2,FALSE)</f>
        <v>18000</v>
      </c>
      <c r="H370" s="93" t="s">
        <v>451</v>
      </c>
      <c r="I370" s="93" t="s">
        <v>3940</v>
      </c>
      <c r="J370" s="93" t="s">
        <v>7</v>
      </c>
      <c r="K370" s="93" t="str">
        <f>VLOOKUP(Data!$J370,tblCountries[[Actual]:[Mapping]],2,FALSE)</f>
        <v>India</v>
      </c>
      <c r="L370" s="93" t="str">
        <f>VLOOKUP(Data!$J370,tblCountries[[Actual]:[Continente]],3,FALSE)</f>
        <v>Asia</v>
      </c>
      <c r="M370" s="93" t="s">
        <v>17</v>
      </c>
      <c r="N370" s="97">
        <v>6.1</v>
      </c>
      <c r="O370" s="98" t="s">
        <v>4021</v>
      </c>
      <c r="P370" s="99" t="s">
        <v>4028</v>
      </c>
      <c r="Q370" s="100" t="s">
        <v>4048</v>
      </c>
    </row>
    <row r="371" spans="2:17" ht="15" customHeight="1" x14ac:dyDescent="0.25">
      <c r="B371" s="93" t="s">
        <v>2366</v>
      </c>
      <c r="C371" s="94">
        <v>41055.07707175926</v>
      </c>
      <c r="D371" s="95" t="s">
        <v>452</v>
      </c>
      <c r="E371" s="93">
        <v>480000</v>
      </c>
      <c r="F371" s="93" t="s">
        <v>39</v>
      </c>
      <c r="G371" s="96">
        <f>Data!$E371*VLOOKUP(Data!$F371,tblXrate[],2,FALSE)</f>
        <v>8547.8000099724322</v>
      </c>
      <c r="H371" s="93" t="s">
        <v>453</v>
      </c>
      <c r="I371" s="93" t="s">
        <v>51</v>
      </c>
      <c r="J371" s="93" t="s">
        <v>7</v>
      </c>
      <c r="K371" s="93" t="str">
        <f>VLOOKUP(Data!$J371,tblCountries[[Actual]:[Mapping]],2,FALSE)</f>
        <v>India</v>
      </c>
      <c r="L371" s="93" t="str">
        <f>VLOOKUP(Data!$J371,tblCountries[[Actual]:[Continente]],3,FALSE)</f>
        <v>Asia</v>
      </c>
      <c r="M371" s="93" t="s">
        <v>24</v>
      </c>
      <c r="N371" s="97">
        <v>6.1</v>
      </c>
      <c r="O371" s="98" t="s">
        <v>4021</v>
      </c>
      <c r="P371" s="99" t="s">
        <v>4027</v>
      </c>
      <c r="Q371" s="100" t="s">
        <v>4048</v>
      </c>
    </row>
    <row r="372" spans="2:17" ht="15" customHeight="1" x14ac:dyDescent="0.25">
      <c r="B372" s="93" t="s">
        <v>2367</v>
      </c>
      <c r="C372" s="94">
        <v>41055.077361111114</v>
      </c>
      <c r="D372" s="95">
        <v>41932</v>
      </c>
      <c r="E372" s="93">
        <v>41932</v>
      </c>
      <c r="F372" s="93" t="s">
        <v>5</v>
      </c>
      <c r="G372" s="96">
        <f>Data!$E372*VLOOKUP(Data!$F372,tblXrate[],2,FALSE)</f>
        <v>41932</v>
      </c>
      <c r="H372" s="93" t="s">
        <v>282</v>
      </c>
      <c r="I372" s="93" t="s">
        <v>51</v>
      </c>
      <c r="J372" s="93" t="s">
        <v>14</v>
      </c>
      <c r="K372" s="93" t="str">
        <f>VLOOKUP(Data!$J372,tblCountries[[Actual]:[Mapping]],2,FALSE)</f>
        <v>USA</v>
      </c>
      <c r="L372" s="93" t="str">
        <f>VLOOKUP(Data!$J372,tblCountries[[Actual]:[Continente]],3,FALSE)</f>
        <v>America</v>
      </c>
      <c r="M372" s="93" t="s">
        <v>17</v>
      </c>
      <c r="N372" s="97">
        <v>6.1</v>
      </c>
      <c r="O372" s="98" t="s">
        <v>4021</v>
      </c>
      <c r="P372" s="99" t="s">
        <v>4029</v>
      </c>
      <c r="Q372" s="100" t="s">
        <v>4048</v>
      </c>
    </row>
    <row r="373" spans="2:17" ht="15" customHeight="1" x14ac:dyDescent="0.25">
      <c r="B373" s="93" t="s">
        <v>2368</v>
      </c>
      <c r="C373" s="94">
        <v>41055.077789351853</v>
      </c>
      <c r="D373" s="95" t="s">
        <v>454</v>
      </c>
      <c r="E373" s="93">
        <v>220700</v>
      </c>
      <c r="F373" s="93" t="s">
        <v>5</v>
      </c>
      <c r="G373" s="96">
        <f>Data!$E373*VLOOKUP(Data!$F373,tblXrate[],2,FALSE)</f>
        <v>220700</v>
      </c>
      <c r="H373" s="93" t="s">
        <v>355</v>
      </c>
      <c r="I373" s="93" t="s">
        <v>355</v>
      </c>
      <c r="J373" s="93" t="s">
        <v>142</v>
      </c>
      <c r="K373" s="93" t="str">
        <f>VLOOKUP(Data!$J373,tblCountries[[Actual]:[Mapping]],2,FALSE)</f>
        <v>Brazil</v>
      </c>
      <c r="L373" s="93" t="str">
        <f>VLOOKUP(Data!$J373,tblCountries[[Actual]:[Continente]],3,FALSE)</f>
        <v>America</v>
      </c>
      <c r="M373" s="93" t="s">
        <v>12</v>
      </c>
      <c r="N373" s="97">
        <v>6.1</v>
      </c>
      <c r="O373" s="98" t="s">
        <v>4021</v>
      </c>
      <c r="P373" s="99" t="s">
        <v>4026</v>
      </c>
      <c r="Q373" s="100" t="s">
        <v>4049</v>
      </c>
    </row>
    <row r="374" spans="2:17" ht="15" customHeight="1" x14ac:dyDescent="0.25">
      <c r="B374" s="93" t="s">
        <v>2369</v>
      </c>
      <c r="C374" s="94">
        <v>41055.077824074076</v>
      </c>
      <c r="D374" s="95">
        <v>194000</v>
      </c>
      <c r="E374" s="93">
        <v>194000</v>
      </c>
      <c r="F374" s="93" t="s">
        <v>5</v>
      </c>
      <c r="G374" s="96">
        <f>Data!$E374*VLOOKUP(Data!$F374,tblXrate[],2,FALSE)</f>
        <v>194000</v>
      </c>
      <c r="H374" s="93" t="s">
        <v>455</v>
      </c>
      <c r="I374" s="93" t="s">
        <v>3940</v>
      </c>
      <c r="J374" s="93" t="s">
        <v>14</v>
      </c>
      <c r="K374" s="93" t="str">
        <f>VLOOKUP(Data!$J374,tblCountries[[Actual]:[Mapping]],2,FALSE)</f>
        <v>USA</v>
      </c>
      <c r="L374" s="93" t="str">
        <f>VLOOKUP(Data!$J374,tblCountries[[Actual]:[Continente]],3,FALSE)</f>
        <v>America</v>
      </c>
      <c r="M374" s="93" t="s">
        <v>17</v>
      </c>
      <c r="N374" s="97">
        <v>6.1</v>
      </c>
      <c r="O374" s="98" t="s">
        <v>4021</v>
      </c>
      <c r="P374" s="99" t="s">
        <v>4031</v>
      </c>
      <c r="Q374" s="100" t="s">
        <v>4049</v>
      </c>
    </row>
    <row r="375" spans="2:17" ht="15" customHeight="1" x14ac:dyDescent="0.25">
      <c r="B375" s="93" t="s">
        <v>2370</v>
      </c>
      <c r="C375" s="94">
        <v>41055.07949074074</v>
      </c>
      <c r="D375" s="95">
        <v>9000000</v>
      </c>
      <c r="E375" s="93">
        <v>9000000</v>
      </c>
      <c r="F375" s="93" t="s">
        <v>39</v>
      </c>
      <c r="G375" s="96">
        <f>Data!$E375*VLOOKUP(Data!$F375,tblXrate[],2,FALSE)</f>
        <v>160271.25018698312</v>
      </c>
      <c r="H375" s="93" t="s">
        <v>13</v>
      </c>
      <c r="I375" s="93" t="s">
        <v>19</v>
      </c>
      <c r="J375" s="93" t="s">
        <v>7</v>
      </c>
      <c r="K375" s="93" t="str">
        <f>VLOOKUP(Data!$J375,tblCountries[[Actual]:[Mapping]],2,FALSE)</f>
        <v>India</v>
      </c>
      <c r="L375" s="93" t="str">
        <f>VLOOKUP(Data!$J375,tblCountries[[Actual]:[Continente]],3,FALSE)</f>
        <v>Asia</v>
      </c>
      <c r="M375" s="93" t="s">
        <v>8</v>
      </c>
      <c r="N375" s="97">
        <v>6.1</v>
      </c>
      <c r="O375" s="98" t="s">
        <v>4021</v>
      </c>
      <c r="P375" s="99" t="s">
        <v>4031</v>
      </c>
      <c r="Q375" s="100" t="s">
        <v>4049</v>
      </c>
    </row>
    <row r="376" spans="2:17" ht="15" customHeight="1" x14ac:dyDescent="0.25">
      <c r="B376" s="93" t="s">
        <v>2371</v>
      </c>
      <c r="C376" s="94">
        <v>41055.079710648148</v>
      </c>
      <c r="D376" s="95" t="s">
        <v>456</v>
      </c>
      <c r="E376" s="93">
        <v>500000</v>
      </c>
      <c r="F376" s="93" t="s">
        <v>39</v>
      </c>
      <c r="G376" s="96">
        <f>Data!$E376*VLOOKUP(Data!$F376,tblXrate[],2,FALSE)</f>
        <v>8903.9583437212841</v>
      </c>
      <c r="H376" s="93" t="s">
        <v>457</v>
      </c>
      <c r="I376" s="93" t="s">
        <v>51</v>
      </c>
      <c r="J376" s="93" t="s">
        <v>7</v>
      </c>
      <c r="K376" s="93" t="str">
        <f>VLOOKUP(Data!$J376,tblCountries[[Actual]:[Mapping]],2,FALSE)</f>
        <v>India</v>
      </c>
      <c r="L376" s="93" t="str">
        <f>VLOOKUP(Data!$J376,tblCountries[[Actual]:[Continente]],3,FALSE)</f>
        <v>Asia</v>
      </c>
      <c r="M376" s="93" t="s">
        <v>17</v>
      </c>
      <c r="N376" s="97">
        <v>6.1</v>
      </c>
      <c r="O376" s="98" t="s">
        <v>4021</v>
      </c>
      <c r="P376" s="99" t="s">
        <v>4027</v>
      </c>
      <c r="Q376" s="100" t="s">
        <v>4048</v>
      </c>
    </row>
    <row r="377" spans="2:17" ht="15" customHeight="1" x14ac:dyDescent="0.25">
      <c r="B377" s="93" t="s">
        <v>2372</v>
      </c>
      <c r="C377" s="94">
        <v>41055.081516203703</v>
      </c>
      <c r="D377" s="95">
        <v>80000</v>
      </c>
      <c r="E377" s="93">
        <v>80000</v>
      </c>
      <c r="F377" s="93" t="s">
        <v>85</v>
      </c>
      <c r="G377" s="96">
        <f>Data!$E377*VLOOKUP(Data!$F377,tblXrate[],2,FALSE)</f>
        <v>78668.921842426149</v>
      </c>
      <c r="H377" s="93" t="s">
        <v>458</v>
      </c>
      <c r="I377" s="93" t="s">
        <v>19</v>
      </c>
      <c r="J377" s="93" t="s">
        <v>87</v>
      </c>
      <c r="K377" s="93" t="str">
        <f>VLOOKUP(Data!$J377,tblCountries[[Actual]:[Mapping]],2,FALSE)</f>
        <v>Canada</v>
      </c>
      <c r="L377" s="93" t="str">
        <f>VLOOKUP(Data!$J377,tblCountries[[Actual]:[Continente]],3,FALSE)</f>
        <v>America</v>
      </c>
      <c r="M377" s="93" t="s">
        <v>8</v>
      </c>
      <c r="N377" s="97">
        <v>6.1</v>
      </c>
      <c r="O377" s="98" t="s">
        <v>4021</v>
      </c>
      <c r="P377" s="99" t="s">
        <v>4030</v>
      </c>
      <c r="Q377" s="100" t="s">
        <v>4049</v>
      </c>
    </row>
    <row r="378" spans="2:17" ht="15" customHeight="1" x14ac:dyDescent="0.25">
      <c r="B378" s="93" t="s">
        <v>2373</v>
      </c>
      <c r="C378" s="94">
        <v>41055.081712962965</v>
      </c>
      <c r="D378" s="95">
        <v>1500</v>
      </c>
      <c r="E378" s="93">
        <v>18000</v>
      </c>
      <c r="F378" s="93" t="s">
        <v>21</v>
      </c>
      <c r="G378" s="96">
        <f>Data!$E378*VLOOKUP(Data!$F378,tblXrate[],2,FALSE)</f>
        <v>22867.189901848938</v>
      </c>
      <c r="H378" s="93" t="s">
        <v>459</v>
      </c>
      <c r="I378" s="93" t="s">
        <v>51</v>
      </c>
      <c r="J378" s="93" t="s">
        <v>29</v>
      </c>
      <c r="K378" s="93" t="str">
        <f>VLOOKUP(Data!$J378,tblCountries[[Actual]:[Mapping]],2,FALSE)</f>
        <v>Portugal</v>
      </c>
      <c r="L378" s="93" t="str">
        <f>VLOOKUP(Data!$J378,tblCountries[[Actual]:[Continente]],3,FALSE)</f>
        <v>Europa</v>
      </c>
      <c r="M378" s="93" t="s">
        <v>17</v>
      </c>
      <c r="N378" s="97">
        <v>6.1</v>
      </c>
      <c r="O378" s="98" t="s">
        <v>4021</v>
      </c>
      <c r="P378" s="99" t="s">
        <v>4028</v>
      </c>
      <c r="Q378" s="100" t="s">
        <v>4048</v>
      </c>
    </row>
    <row r="379" spans="2:17" ht="15" customHeight="1" x14ac:dyDescent="0.25">
      <c r="B379" s="93" t="s">
        <v>2374</v>
      </c>
      <c r="C379" s="94">
        <v>41055.08216435185</v>
      </c>
      <c r="D379" s="95" t="s">
        <v>329</v>
      </c>
      <c r="E379" s="93">
        <v>60000</v>
      </c>
      <c r="F379" s="93" t="s">
        <v>68</v>
      </c>
      <c r="G379" s="96">
        <f>Data!$E379*VLOOKUP(Data!$F379,tblXrate[],2,FALSE)</f>
        <v>94570.696324037053</v>
      </c>
      <c r="H379" s="93" t="s">
        <v>460</v>
      </c>
      <c r="I379" s="93" t="s">
        <v>3940</v>
      </c>
      <c r="J379" s="93" t="s">
        <v>70</v>
      </c>
      <c r="K379" s="93" t="str">
        <f>VLOOKUP(Data!$J379,tblCountries[[Actual]:[Mapping]],2,FALSE)</f>
        <v>UK</v>
      </c>
      <c r="L379" s="93" t="str">
        <f>VLOOKUP(Data!$J379,tblCountries[[Actual]:[Continente]],3,FALSE)</f>
        <v>Europa</v>
      </c>
      <c r="M379" s="93" t="s">
        <v>17</v>
      </c>
      <c r="N379" s="97">
        <v>6.1</v>
      </c>
      <c r="O379" s="98" t="s">
        <v>4021</v>
      </c>
      <c r="P379" s="99" t="s">
        <v>4030</v>
      </c>
      <c r="Q379" s="100" t="s">
        <v>4049</v>
      </c>
    </row>
    <row r="380" spans="2:17" ht="15" customHeight="1" x14ac:dyDescent="0.25">
      <c r="B380" s="93" t="s">
        <v>2375</v>
      </c>
      <c r="C380" s="94">
        <v>41055.082430555558</v>
      </c>
      <c r="D380" s="95">
        <v>95000</v>
      </c>
      <c r="E380" s="93">
        <v>95000</v>
      </c>
      <c r="F380" s="93" t="s">
        <v>5</v>
      </c>
      <c r="G380" s="96">
        <f>Data!$E380*VLOOKUP(Data!$F380,tblXrate[],2,FALSE)</f>
        <v>95000</v>
      </c>
      <c r="H380" s="93" t="s">
        <v>423</v>
      </c>
      <c r="I380" s="93" t="s">
        <v>19</v>
      </c>
      <c r="J380" s="93" t="s">
        <v>14</v>
      </c>
      <c r="K380" s="93" t="str">
        <f>VLOOKUP(Data!$J380,tblCountries[[Actual]:[Mapping]],2,FALSE)</f>
        <v>USA</v>
      </c>
      <c r="L380" s="93" t="str">
        <f>VLOOKUP(Data!$J380,tblCountries[[Actual]:[Continente]],3,FALSE)</f>
        <v>America</v>
      </c>
      <c r="M380" s="93" t="s">
        <v>12</v>
      </c>
      <c r="N380" s="97">
        <v>6.1</v>
      </c>
      <c r="O380" s="98" t="s">
        <v>4021</v>
      </c>
      <c r="P380" s="99" t="s">
        <v>4030</v>
      </c>
      <c r="Q380" s="100" t="s">
        <v>4049</v>
      </c>
    </row>
    <row r="381" spans="2:17" ht="15" customHeight="1" x14ac:dyDescent="0.25">
      <c r="B381" s="93" t="s">
        <v>2376</v>
      </c>
      <c r="C381" s="94">
        <v>41055.082881944443</v>
      </c>
      <c r="D381" s="95" t="s">
        <v>461</v>
      </c>
      <c r="E381" s="93">
        <v>540000</v>
      </c>
      <c r="F381" s="93" t="s">
        <v>39</v>
      </c>
      <c r="G381" s="96">
        <f>Data!$E381*VLOOKUP(Data!$F381,tblXrate[],2,FALSE)</f>
        <v>9616.275011218986</v>
      </c>
      <c r="H381" s="93" t="s">
        <v>462</v>
      </c>
      <c r="I381" s="93" t="s">
        <v>278</v>
      </c>
      <c r="J381" s="93" t="s">
        <v>7</v>
      </c>
      <c r="K381" s="93" t="str">
        <f>VLOOKUP(Data!$J381,tblCountries[[Actual]:[Mapping]],2,FALSE)</f>
        <v>India</v>
      </c>
      <c r="L381" s="93" t="str">
        <f>VLOOKUP(Data!$J381,tblCountries[[Actual]:[Continente]],3,FALSE)</f>
        <v>Asia</v>
      </c>
      <c r="M381" s="93" t="s">
        <v>8</v>
      </c>
      <c r="N381" s="97">
        <v>6.1</v>
      </c>
      <c r="O381" s="98" t="s">
        <v>4021</v>
      </c>
      <c r="P381" s="99" t="s">
        <v>4027</v>
      </c>
      <c r="Q381" s="100" t="s">
        <v>4048</v>
      </c>
    </row>
    <row r="382" spans="2:17" ht="15" customHeight="1" x14ac:dyDescent="0.25">
      <c r="B382" s="93" t="s">
        <v>2377</v>
      </c>
      <c r="C382" s="94">
        <v>41055.083101851851</v>
      </c>
      <c r="D382" s="95">
        <v>48000</v>
      </c>
      <c r="E382" s="93">
        <v>48000</v>
      </c>
      <c r="F382" s="93" t="s">
        <v>5</v>
      </c>
      <c r="G382" s="96">
        <f>Data!$E382*VLOOKUP(Data!$F382,tblXrate[],2,FALSE)</f>
        <v>48000</v>
      </c>
      <c r="H382" s="93" t="s">
        <v>463</v>
      </c>
      <c r="I382" s="93" t="s">
        <v>19</v>
      </c>
      <c r="J382" s="93" t="s">
        <v>14</v>
      </c>
      <c r="K382" s="93" t="str">
        <f>VLOOKUP(Data!$J382,tblCountries[[Actual]:[Mapping]],2,FALSE)</f>
        <v>USA</v>
      </c>
      <c r="L382" s="93" t="str">
        <f>VLOOKUP(Data!$J382,tblCountries[[Actual]:[Continente]],3,FALSE)</f>
        <v>America</v>
      </c>
      <c r="M382" s="93" t="s">
        <v>24</v>
      </c>
      <c r="N382" s="97">
        <v>6.1</v>
      </c>
      <c r="O382" s="98" t="s">
        <v>4021</v>
      </c>
      <c r="P382" s="99" t="s">
        <v>4029</v>
      </c>
      <c r="Q382" s="100" t="s">
        <v>4048</v>
      </c>
    </row>
    <row r="383" spans="2:17" ht="15" customHeight="1" x14ac:dyDescent="0.25">
      <c r="B383" s="93" t="s">
        <v>2378</v>
      </c>
      <c r="C383" s="94">
        <v>41055.08315972222</v>
      </c>
      <c r="D383" s="95" t="s">
        <v>464</v>
      </c>
      <c r="E383" s="93">
        <v>46000</v>
      </c>
      <c r="F383" s="93" t="s">
        <v>5</v>
      </c>
      <c r="G383" s="96">
        <f>Data!$E383*VLOOKUP(Data!$F383,tblXrate[],2,FALSE)</f>
        <v>46000</v>
      </c>
      <c r="H383" s="93" t="s">
        <v>465</v>
      </c>
      <c r="I383" s="93" t="s">
        <v>19</v>
      </c>
      <c r="J383" s="93" t="s">
        <v>14</v>
      </c>
      <c r="K383" s="93" t="str">
        <f>VLOOKUP(Data!$J383,tblCountries[[Actual]:[Mapping]],2,FALSE)</f>
        <v>USA</v>
      </c>
      <c r="L383" s="93" t="str">
        <f>VLOOKUP(Data!$J383,tblCountries[[Actual]:[Continente]],3,FALSE)</f>
        <v>America</v>
      </c>
      <c r="M383" s="93" t="s">
        <v>8</v>
      </c>
      <c r="N383" s="97">
        <v>6.1</v>
      </c>
      <c r="O383" s="98" t="s">
        <v>4021</v>
      </c>
      <c r="P383" s="99" t="s">
        <v>4029</v>
      </c>
      <c r="Q383" s="100" t="s">
        <v>4048</v>
      </c>
    </row>
    <row r="384" spans="2:17" ht="15" customHeight="1" x14ac:dyDescent="0.25">
      <c r="B384" s="93" t="s">
        <v>2379</v>
      </c>
      <c r="C384" s="94">
        <v>41055.083194444444</v>
      </c>
      <c r="D384" s="95">
        <v>15000</v>
      </c>
      <c r="E384" s="93">
        <v>15000</v>
      </c>
      <c r="F384" s="93" t="s">
        <v>5</v>
      </c>
      <c r="G384" s="96">
        <f>Data!$E384*VLOOKUP(Data!$F384,tblXrate[],2,FALSE)</f>
        <v>15000</v>
      </c>
      <c r="H384" s="93" t="s">
        <v>466</v>
      </c>
      <c r="I384" s="93" t="s">
        <v>3938</v>
      </c>
      <c r="J384" s="93" t="s">
        <v>26</v>
      </c>
      <c r="K384" s="93" t="str">
        <f>VLOOKUP(Data!$J384,tblCountries[[Actual]:[Mapping]],2,FALSE)</f>
        <v>Ukraine</v>
      </c>
      <c r="L384" s="93" t="str">
        <f>VLOOKUP(Data!$J384,tblCountries[[Actual]:[Continente]],3,FALSE)</f>
        <v>Europa</v>
      </c>
      <c r="M384" s="93" t="s">
        <v>17</v>
      </c>
      <c r="N384" s="97">
        <v>6.1</v>
      </c>
      <c r="O384" s="98" t="s">
        <v>4021</v>
      </c>
      <c r="P384" s="99" t="s">
        <v>4028</v>
      </c>
      <c r="Q384" s="100" t="s">
        <v>4048</v>
      </c>
    </row>
    <row r="385" spans="2:17" ht="15" customHeight="1" x14ac:dyDescent="0.25">
      <c r="B385" s="93" t="s">
        <v>2380</v>
      </c>
      <c r="C385" s="94">
        <v>41055.083379629628</v>
      </c>
      <c r="D385" s="95" t="s">
        <v>467</v>
      </c>
      <c r="E385" s="93">
        <v>620000</v>
      </c>
      <c r="F385" s="93" t="s">
        <v>39</v>
      </c>
      <c r="G385" s="96">
        <f>Data!$E385*VLOOKUP(Data!$F385,tblXrate[],2,FALSE)</f>
        <v>11040.908346214392</v>
      </c>
      <c r="H385" s="93" t="s">
        <v>468</v>
      </c>
      <c r="I385" s="93" t="s">
        <v>51</v>
      </c>
      <c r="J385" s="93" t="s">
        <v>7</v>
      </c>
      <c r="K385" s="93" t="str">
        <f>VLOOKUP(Data!$J385,tblCountries[[Actual]:[Mapping]],2,FALSE)</f>
        <v>India</v>
      </c>
      <c r="L385" s="93" t="str">
        <f>VLOOKUP(Data!$J385,tblCountries[[Actual]:[Continente]],3,FALSE)</f>
        <v>Asia</v>
      </c>
      <c r="M385" s="93" t="s">
        <v>24</v>
      </c>
      <c r="N385" s="97">
        <v>6.1</v>
      </c>
      <c r="O385" s="98" t="s">
        <v>4021</v>
      </c>
      <c r="P385" s="99" t="s">
        <v>4027</v>
      </c>
      <c r="Q385" s="100" t="s">
        <v>4048</v>
      </c>
    </row>
    <row r="386" spans="2:17" ht="15" customHeight="1" x14ac:dyDescent="0.25">
      <c r="B386" s="93" t="s">
        <v>2381</v>
      </c>
      <c r="C386" s="94">
        <v>41055.083449074074</v>
      </c>
      <c r="D386" s="95" t="s">
        <v>469</v>
      </c>
      <c r="E386" s="93">
        <v>28000</v>
      </c>
      <c r="F386" s="93" t="s">
        <v>68</v>
      </c>
      <c r="G386" s="96">
        <f>Data!$E386*VLOOKUP(Data!$F386,tblXrate[],2,FALSE)</f>
        <v>44132.991617883956</v>
      </c>
      <c r="H386" s="93" t="s">
        <v>470</v>
      </c>
      <c r="I386" s="93" t="s">
        <v>51</v>
      </c>
      <c r="J386" s="93" t="s">
        <v>70</v>
      </c>
      <c r="K386" s="93" t="str">
        <f>VLOOKUP(Data!$J386,tblCountries[[Actual]:[Mapping]],2,FALSE)</f>
        <v>UK</v>
      </c>
      <c r="L386" s="93" t="str">
        <f>VLOOKUP(Data!$J386,tblCountries[[Actual]:[Continente]],3,FALSE)</f>
        <v>Europa</v>
      </c>
      <c r="M386" s="93" t="s">
        <v>17</v>
      </c>
      <c r="N386" s="97">
        <v>6.1</v>
      </c>
      <c r="O386" s="98" t="s">
        <v>4021</v>
      </c>
      <c r="P386" s="99" t="s">
        <v>4029</v>
      </c>
      <c r="Q386" s="100" t="s">
        <v>4048</v>
      </c>
    </row>
    <row r="387" spans="2:17" ht="15" customHeight="1" x14ac:dyDescent="0.25">
      <c r="B387" s="93" t="s">
        <v>2382</v>
      </c>
      <c r="C387" s="94">
        <v>41055.083495370367</v>
      </c>
      <c r="D387" s="95">
        <v>47000</v>
      </c>
      <c r="E387" s="93">
        <v>47000</v>
      </c>
      <c r="F387" s="93" t="s">
        <v>5</v>
      </c>
      <c r="G387" s="96">
        <f>Data!$E387*VLOOKUP(Data!$F387,tblXrate[],2,FALSE)</f>
        <v>47000</v>
      </c>
      <c r="H387" s="93" t="s">
        <v>471</v>
      </c>
      <c r="I387" s="93" t="s">
        <v>51</v>
      </c>
      <c r="J387" s="93" t="s">
        <v>14</v>
      </c>
      <c r="K387" s="93" t="str">
        <f>VLOOKUP(Data!$J387,tblCountries[[Actual]:[Mapping]],2,FALSE)</f>
        <v>USA</v>
      </c>
      <c r="L387" s="93" t="str">
        <f>VLOOKUP(Data!$J387,tblCountries[[Actual]:[Continente]],3,FALSE)</f>
        <v>America</v>
      </c>
      <c r="M387" s="93" t="s">
        <v>17</v>
      </c>
      <c r="N387" s="97">
        <v>6.1</v>
      </c>
      <c r="O387" s="98" t="s">
        <v>4021</v>
      </c>
      <c r="P387" s="99" t="s">
        <v>4029</v>
      </c>
      <c r="Q387" s="100" t="s">
        <v>4048</v>
      </c>
    </row>
    <row r="388" spans="2:17" ht="15" customHeight="1" x14ac:dyDescent="0.25">
      <c r="B388" s="93" t="s">
        <v>2383</v>
      </c>
      <c r="C388" s="94">
        <v>41055.083819444444</v>
      </c>
      <c r="D388" s="95">
        <v>44000</v>
      </c>
      <c r="E388" s="93">
        <v>44000</v>
      </c>
      <c r="F388" s="93" t="s">
        <v>5</v>
      </c>
      <c r="G388" s="96">
        <f>Data!$E388*VLOOKUP(Data!$F388,tblXrate[],2,FALSE)</f>
        <v>44000</v>
      </c>
      <c r="H388" s="93" t="s">
        <v>472</v>
      </c>
      <c r="I388" s="93" t="s">
        <v>19</v>
      </c>
      <c r="J388" s="93" t="s">
        <v>14</v>
      </c>
      <c r="K388" s="93" t="str">
        <f>VLOOKUP(Data!$J388,tblCountries[[Actual]:[Mapping]],2,FALSE)</f>
        <v>USA</v>
      </c>
      <c r="L388" s="93" t="str">
        <f>VLOOKUP(Data!$J388,tblCountries[[Actual]:[Continente]],3,FALSE)</f>
        <v>America</v>
      </c>
      <c r="M388" s="93" t="s">
        <v>17</v>
      </c>
      <c r="N388" s="97">
        <v>6.1</v>
      </c>
      <c r="O388" s="98" t="s">
        <v>4021</v>
      </c>
      <c r="P388" s="99" t="s">
        <v>4029</v>
      </c>
      <c r="Q388" s="100" t="s">
        <v>4048</v>
      </c>
    </row>
    <row r="389" spans="2:17" ht="15" customHeight="1" x14ac:dyDescent="0.25">
      <c r="B389" s="93" t="s">
        <v>2384</v>
      </c>
      <c r="C389" s="94">
        <v>41055.083865740744</v>
      </c>
      <c r="D389" s="95">
        <v>55000</v>
      </c>
      <c r="E389" s="93">
        <v>55000</v>
      </c>
      <c r="F389" s="93" t="s">
        <v>5</v>
      </c>
      <c r="G389" s="96">
        <f>Data!$E389*VLOOKUP(Data!$F389,tblXrate[],2,FALSE)</f>
        <v>55000</v>
      </c>
      <c r="H389" s="93" t="s">
        <v>309</v>
      </c>
      <c r="I389" s="93" t="s">
        <v>309</v>
      </c>
      <c r="J389" s="93" t="s">
        <v>14</v>
      </c>
      <c r="K389" s="93" t="str">
        <f>VLOOKUP(Data!$J389,tblCountries[[Actual]:[Mapping]],2,FALSE)</f>
        <v>USA</v>
      </c>
      <c r="L389" s="93" t="str">
        <f>VLOOKUP(Data!$J389,tblCountries[[Actual]:[Continente]],3,FALSE)</f>
        <v>America</v>
      </c>
      <c r="M389" s="93" t="s">
        <v>8</v>
      </c>
      <c r="N389" s="97">
        <v>6.1</v>
      </c>
      <c r="O389" s="98" t="s">
        <v>4021</v>
      </c>
      <c r="P389" s="99" t="s">
        <v>4030</v>
      </c>
      <c r="Q389" s="100" t="s">
        <v>4049</v>
      </c>
    </row>
    <row r="390" spans="2:17" ht="15" customHeight="1" x14ac:dyDescent="0.25">
      <c r="B390" s="93" t="s">
        <v>2385</v>
      </c>
      <c r="C390" s="94">
        <v>41055.083958333336</v>
      </c>
      <c r="D390" s="95">
        <v>12000</v>
      </c>
      <c r="E390" s="93">
        <v>12000</v>
      </c>
      <c r="F390" s="93" t="s">
        <v>5</v>
      </c>
      <c r="G390" s="96">
        <f>Data!$E390*VLOOKUP(Data!$F390,tblXrate[],2,FALSE)</f>
        <v>12000</v>
      </c>
      <c r="H390" s="93" t="s">
        <v>473</v>
      </c>
      <c r="I390" s="93" t="s">
        <v>3938</v>
      </c>
      <c r="J390" s="93" t="s">
        <v>47</v>
      </c>
      <c r="K390" s="93" t="str">
        <f>VLOOKUP(Data!$J390,tblCountries[[Actual]:[Mapping]],2,FALSE)</f>
        <v>South Africa</v>
      </c>
      <c r="L390" s="93" t="str">
        <f>VLOOKUP(Data!$J390,tblCountries[[Actual]:[Continente]],3,FALSE)</f>
        <v>Africa</v>
      </c>
      <c r="M390" s="93" t="s">
        <v>8</v>
      </c>
      <c r="N390" s="97">
        <v>6.1</v>
      </c>
      <c r="O390" s="98" t="s">
        <v>4021</v>
      </c>
      <c r="P390" s="99" t="s">
        <v>4028</v>
      </c>
      <c r="Q390" s="100" t="s">
        <v>4048</v>
      </c>
    </row>
    <row r="391" spans="2:17" ht="15" customHeight="1" x14ac:dyDescent="0.25">
      <c r="B391" s="93" t="s">
        <v>2386</v>
      </c>
      <c r="C391" s="94">
        <v>41055.084108796298</v>
      </c>
      <c r="D391" s="95">
        <v>50000</v>
      </c>
      <c r="E391" s="93">
        <v>50000</v>
      </c>
      <c r="F391" s="93" t="s">
        <v>5</v>
      </c>
      <c r="G391" s="96">
        <f>Data!$E391*VLOOKUP(Data!$F391,tblXrate[],2,FALSE)</f>
        <v>50000</v>
      </c>
      <c r="H391" s="93" t="s">
        <v>474</v>
      </c>
      <c r="I391" s="93" t="s">
        <v>51</v>
      </c>
      <c r="J391" s="93" t="s">
        <v>14</v>
      </c>
      <c r="K391" s="93" t="str">
        <f>VLOOKUP(Data!$J391,tblCountries[[Actual]:[Mapping]],2,FALSE)</f>
        <v>USA</v>
      </c>
      <c r="L391" s="93" t="str">
        <f>VLOOKUP(Data!$J391,tblCountries[[Actual]:[Continente]],3,FALSE)</f>
        <v>America</v>
      </c>
      <c r="M391" s="93" t="s">
        <v>17</v>
      </c>
      <c r="N391" s="97">
        <v>6.1</v>
      </c>
      <c r="O391" s="98" t="s">
        <v>4021</v>
      </c>
      <c r="P391" s="99" t="s">
        <v>4030</v>
      </c>
      <c r="Q391" s="100" t="s">
        <v>4049</v>
      </c>
    </row>
    <row r="392" spans="2:17" ht="15" customHeight="1" x14ac:dyDescent="0.25">
      <c r="B392" s="93" t="s">
        <v>2387</v>
      </c>
      <c r="C392" s="94">
        <v>41055.084386574075</v>
      </c>
      <c r="D392" s="95" t="s">
        <v>475</v>
      </c>
      <c r="E392" s="93">
        <v>750000</v>
      </c>
      <c r="F392" s="93" t="s">
        <v>39</v>
      </c>
      <c r="G392" s="96">
        <f>Data!$E392*VLOOKUP(Data!$F392,tblXrate[],2,FALSE)</f>
        <v>13355.937515581925</v>
      </c>
      <c r="H392" s="93" t="s">
        <v>206</v>
      </c>
      <c r="I392" s="93" t="s">
        <v>19</v>
      </c>
      <c r="J392" s="93" t="s">
        <v>7</v>
      </c>
      <c r="K392" s="93" t="str">
        <f>VLOOKUP(Data!$J392,tblCountries[[Actual]:[Mapping]],2,FALSE)</f>
        <v>India</v>
      </c>
      <c r="L392" s="93" t="str">
        <f>VLOOKUP(Data!$J392,tblCountries[[Actual]:[Continente]],3,FALSE)</f>
        <v>Asia</v>
      </c>
      <c r="M392" s="93" t="s">
        <v>24</v>
      </c>
      <c r="N392" s="97">
        <v>6.1</v>
      </c>
      <c r="O392" s="98" t="s">
        <v>4021</v>
      </c>
      <c r="P392" s="99" t="s">
        <v>4028</v>
      </c>
      <c r="Q392" s="100" t="s">
        <v>4048</v>
      </c>
    </row>
    <row r="393" spans="2:17" ht="15" customHeight="1" x14ac:dyDescent="0.25">
      <c r="B393" s="93" t="s">
        <v>2388</v>
      </c>
      <c r="C393" s="94">
        <v>41055.084745370368</v>
      </c>
      <c r="D393" s="95" t="s">
        <v>476</v>
      </c>
      <c r="E393" s="93">
        <v>99147</v>
      </c>
      <c r="F393" s="93" t="s">
        <v>5</v>
      </c>
      <c r="G393" s="96">
        <f>Data!$E393*VLOOKUP(Data!$F393,tblXrate[],2,FALSE)</f>
        <v>99147</v>
      </c>
      <c r="H393" s="93" t="s">
        <v>477</v>
      </c>
      <c r="I393" s="93" t="s">
        <v>66</v>
      </c>
      <c r="J393" s="93" t="s">
        <v>64</v>
      </c>
      <c r="K393" s="93" t="str">
        <f>VLOOKUP(Data!$J393,tblCountries[[Actual]:[Mapping]],2,FALSE)</f>
        <v>Russia</v>
      </c>
      <c r="L393" s="93" t="str">
        <f>VLOOKUP(Data!$J393,tblCountries[[Actual]:[Continente]],3,FALSE)</f>
        <v>Europa</v>
      </c>
      <c r="M393" s="93" t="s">
        <v>8</v>
      </c>
      <c r="N393" s="97">
        <v>6.1</v>
      </c>
      <c r="O393" s="98" t="s">
        <v>4021</v>
      </c>
      <c r="P393" s="99" t="s">
        <v>4030</v>
      </c>
      <c r="Q393" s="100" t="s">
        <v>4049</v>
      </c>
    </row>
    <row r="394" spans="2:17" ht="15" customHeight="1" x14ac:dyDescent="0.25">
      <c r="B394" s="93" t="s">
        <v>2389</v>
      </c>
      <c r="C394" s="94">
        <v>41055.085821759261</v>
      </c>
      <c r="D394" s="95">
        <v>45880</v>
      </c>
      <c r="E394" s="93">
        <v>45880</v>
      </c>
      <c r="F394" s="93" t="s">
        <v>5</v>
      </c>
      <c r="G394" s="96">
        <f>Data!$E394*VLOOKUP(Data!$F394,tblXrate[],2,FALSE)</f>
        <v>45880</v>
      </c>
      <c r="H394" s="93" t="s">
        <v>478</v>
      </c>
      <c r="I394" s="93" t="s">
        <v>51</v>
      </c>
      <c r="J394" s="93" t="s">
        <v>14</v>
      </c>
      <c r="K394" s="93" t="str">
        <f>VLOOKUP(Data!$J394,tblCountries[[Actual]:[Mapping]],2,FALSE)</f>
        <v>USA</v>
      </c>
      <c r="L394" s="93" t="str">
        <f>VLOOKUP(Data!$J394,tblCountries[[Actual]:[Continente]],3,FALSE)</f>
        <v>America</v>
      </c>
      <c r="M394" s="93" t="s">
        <v>12</v>
      </c>
      <c r="N394" s="97">
        <v>6.1</v>
      </c>
      <c r="O394" s="98" t="s">
        <v>4021</v>
      </c>
      <c r="P394" s="99" t="s">
        <v>4029</v>
      </c>
      <c r="Q394" s="100" t="s">
        <v>4048</v>
      </c>
    </row>
    <row r="395" spans="2:17" ht="15" customHeight="1" x14ac:dyDescent="0.25">
      <c r="B395" s="93" t="s">
        <v>2390</v>
      </c>
      <c r="C395" s="94">
        <v>41055.0859375</v>
      </c>
      <c r="D395" s="95">
        <v>70000</v>
      </c>
      <c r="E395" s="93">
        <v>70000</v>
      </c>
      <c r="F395" s="93" t="s">
        <v>5</v>
      </c>
      <c r="G395" s="96">
        <f>Data!$E395*VLOOKUP(Data!$F395,tblXrate[],2,FALSE)</f>
        <v>70000</v>
      </c>
      <c r="H395" s="93" t="s">
        <v>479</v>
      </c>
      <c r="I395" s="93" t="s">
        <v>51</v>
      </c>
      <c r="J395" s="93" t="s">
        <v>14</v>
      </c>
      <c r="K395" s="93" t="str">
        <f>VLOOKUP(Data!$J395,tblCountries[[Actual]:[Mapping]],2,FALSE)</f>
        <v>USA</v>
      </c>
      <c r="L395" s="93" t="str">
        <f>VLOOKUP(Data!$J395,tblCountries[[Actual]:[Continente]],3,FALSE)</f>
        <v>America</v>
      </c>
      <c r="M395" s="93" t="s">
        <v>8</v>
      </c>
      <c r="N395" s="97">
        <v>6.1</v>
      </c>
      <c r="O395" s="98" t="s">
        <v>4021</v>
      </c>
      <c r="P395" s="99" t="s">
        <v>4030</v>
      </c>
      <c r="Q395" s="100" t="s">
        <v>4049</v>
      </c>
    </row>
    <row r="396" spans="2:17" ht="15" customHeight="1" x14ac:dyDescent="0.25">
      <c r="B396" s="93" t="s">
        <v>2391</v>
      </c>
      <c r="C396" s="94">
        <v>41055.086122685185</v>
      </c>
      <c r="D396" s="95">
        <v>100000</v>
      </c>
      <c r="E396" s="93">
        <v>100000</v>
      </c>
      <c r="F396" s="93" t="s">
        <v>5</v>
      </c>
      <c r="G396" s="96">
        <f>Data!$E396*VLOOKUP(Data!$F396,tblXrate[],2,FALSE)</f>
        <v>100000</v>
      </c>
      <c r="H396" s="93" t="s">
        <v>480</v>
      </c>
      <c r="I396" s="93" t="s">
        <v>19</v>
      </c>
      <c r="J396" s="93" t="s">
        <v>14</v>
      </c>
      <c r="K396" s="93" t="str">
        <f>VLOOKUP(Data!$J396,tblCountries[[Actual]:[Mapping]],2,FALSE)</f>
        <v>USA</v>
      </c>
      <c r="L396" s="93" t="str">
        <f>VLOOKUP(Data!$J396,tblCountries[[Actual]:[Continente]],3,FALSE)</f>
        <v>America</v>
      </c>
      <c r="M396" s="93" t="s">
        <v>12</v>
      </c>
      <c r="N396" s="97">
        <v>6.1</v>
      </c>
      <c r="O396" s="98" t="s">
        <v>4021</v>
      </c>
      <c r="P396" s="99" t="s">
        <v>4031</v>
      </c>
      <c r="Q396" s="100" t="s">
        <v>4049</v>
      </c>
    </row>
    <row r="397" spans="2:17" ht="15" customHeight="1" x14ac:dyDescent="0.25">
      <c r="B397" s="93" t="s">
        <v>2392</v>
      </c>
      <c r="C397" s="94">
        <v>41055.086168981485</v>
      </c>
      <c r="D397" s="95" t="s">
        <v>481</v>
      </c>
      <c r="E397" s="93">
        <v>1440000</v>
      </c>
      <c r="F397" s="93" t="s">
        <v>482</v>
      </c>
      <c r="G397" s="96">
        <f>Data!$E397*VLOOKUP(Data!$F397,tblXrate[],2,FALSE)</f>
        <v>17598.017290051986</v>
      </c>
      <c r="H397" s="93" t="s">
        <v>483</v>
      </c>
      <c r="I397" s="93" t="s">
        <v>19</v>
      </c>
      <c r="J397" s="93" t="s">
        <v>424</v>
      </c>
      <c r="K397" s="93" t="str">
        <f>VLOOKUP(Data!$J397,tblCountries[[Actual]:[Mapping]],2,FALSE)</f>
        <v>Bangladesh</v>
      </c>
      <c r="L397" s="93" t="str">
        <f>VLOOKUP(Data!$J397,tblCountries[[Actual]:[Continente]],3,FALSE)</f>
        <v>Asia</v>
      </c>
      <c r="M397" s="93" t="s">
        <v>17</v>
      </c>
      <c r="N397" s="97">
        <v>6.1</v>
      </c>
      <c r="O397" s="98" t="s">
        <v>4021</v>
      </c>
      <c r="P397" s="99" t="s">
        <v>4028</v>
      </c>
      <c r="Q397" s="100" t="s">
        <v>4048</v>
      </c>
    </row>
    <row r="398" spans="2:17" ht="15" customHeight="1" x14ac:dyDescent="0.25">
      <c r="B398" s="93" t="s">
        <v>2393</v>
      </c>
      <c r="C398" s="94">
        <v>41055.086875000001</v>
      </c>
      <c r="D398" s="95">
        <v>85000</v>
      </c>
      <c r="E398" s="93">
        <v>85000</v>
      </c>
      <c r="F398" s="93" t="s">
        <v>5</v>
      </c>
      <c r="G398" s="96">
        <f>Data!$E398*VLOOKUP(Data!$F398,tblXrate[],2,FALSE)</f>
        <v>85000</v>
      </c>
      <c r="H398" s="93" t="s">
        <v>484</v>
      </c>
      <c r="I398" s="93" t="s">
        <v>278</v>
      </c>
      <c r="J398" s="93" t="s">
        <v>14</v>
      </c>
      <c r="K398" s="93" t="str">
        <f>VLOOKUP(Data!$J398,tblCountries[[Actual]:[Mapping]],2,FALSE)</f>
        <v>USA</v>
      </c>
      <c r="L398" s="93" t="str">
        <f>VLOOKUP(Data!$J398,tblCountries[[Actual]:[Continente]],3,FALSE)</f>
        <v>America</v>
      </c>
      <c r="M398" s="93" t="s">
        <v>17</v>
      </c>
      <c r="N398" s="97">
        <v>6.1</v>
      </c>
      <c r="O398" s="98" t="s">
        <v>4021</v>
      </c>
      <c r="P398" s="99" t="s">
        <v>4030</v>
      </c>
      <c r="Q398" s="100" t="s">
        <v>4049</v>
      </c>
    </row>
    <row r="399" spans="2:17" ht="15" customHeight="1" x14ac:dyDescent="0.25">
      <c r="B399" s="93" t="s">
        <v>2394</v>
      </c>
      <c r="C399" s="94">
        <v>41055.087372685186</v>
      </c>
      <c r="D399" s="95">
        <v>47000</v>
      </c>
      <c r="E399" s="93">
        <v>47000</v>
      </c>
      <c r="F399" s="93" t="s">
        <v>5</v>
      </c>
      <c r="G399" s="96">
        <f>Data!$E399*VLOOKUP(Data!$F399,tblXrate[],2,FALSE)</f>
        <v>47000</v>
      </c>
      <c r="H399" s="93" t="s">
        <v>485</v>
      </c>
      <c r="I399" s="93" t="s">
        <v>51</v>
      </c>
      <c r="J399" s="93" t="s">
        <v>14</v>
      </c>
      <c r="K399" s="93" t="str">
        <f>VLOOKUP(Data!$J399,tblCountries[[Actual]:[Mapping]],2,FALSE)</f>
        <v>USA</v>
      </c>
      <c r="L399" s="93" t="str">
        <f>VLOOKUP(Data!$J399,tblCountries[[Actual]:[Continente]],3,FALSE)</f>
        <v>America</v>
      </c>
      <c r="M399" s="93" t="s">
        <v>8</v>
      </c>
      <c r="N399" s="97">
        <v>6.1</v>
      </c>
      <c r="O399" s="98" t="s">
        <v>4021</v>
      </c>
      <c r="P399" s="99" t="s">
        <v>4029</v>
      </c>
      <c r="Q399" s="100" t="s">
        <v>4048</v>
      </c>
    </row>
    <row r="400" spans="2:17" ht="15" customHeight="1" x14ac:dyDescent="0.25">
      <c r="B400" s="93" t="s">
        <v>2395</v>
      </c>
      <c r="C400" s="94">
        <v>41055.087476851855</v>
      </c>
      <c r="D400" s="95">
        <v>40000</v>
      </c>
      <c r="E400" s="93">
        <v>40000</v>
      </c>
      <c r="F400" s="93" t="s">
        <v>5</v>
      </c>
      <c r="G400" s="96">
        <f>Data!$E400*VLOOKUP(Data!$F400,tblXrate[],2,FALSE)</f>
        <v>40000</v>
      </c>
      <c r="H400" s="93" t="s">
        <v>486</v>
      </c>
      <c r="I400" s="93" t="s">
        <v>51</v>
      </c>
      <c r="J400" s="93" t="s">
        <v>14</v>
      </c>
      <c r="K400" s="93" t="str">
        <f>VLOOKUP(Data!$J400,tblCountries[[Actual]:[Mapping]],2,FALSE)</f>
        <v>USA</v>
      </c>
      <c r="L400" s="93" t="str">
        <f>VLOOKUP(Data!$J400,tblCountries[[Actual]:[Continente]],3,FALSE)</f>
        <v>America</v>
      </c>
      <c r="M400" s="93" t="s">
        <v>17</v>
      </c>
      <c r="N400" s="97">
        <v>6.1</v>
      </c>
      <c r="O400" s="98" t="s">
        <v>4021</v>
      </c>
      <c r="P400" s="99" t="s">
        <v>4029</v>
      </c>
      <c r="Q400" s="100" t="s">
        <v>4048</v>
      </c>
    </row>
    <row r="401" spans="2:17" ht="15" customHeight="1" x14ac:dyDescent="0.25">
      <c r="B401" s="93" t="s">
        <v>2396</v>
      </c>
      <c r="C401" s="94">
        <v>41055.087939814817</v>
      </c>
      <c r="D401" s="95">
        <v>30000</v>
      </c>
      <c r="E401" s="93">
        <v>30000</v>
      </c>
      <c r="F401" s="93" t="s">
        <v>5</v>
      </c>
      <c r="G401" s="96">
        <f>Data!$E401*VLOOKUP(Data!$F401,tblXrate[],2,FALSE)</f>
        <v>30000</v>
      </c>
      <c r="H401" s="93" t="s">
        <v>451</v>
      </c>
      <c r="I401" s="93" t="s">
        <v>3940</v>
      </c>
      <c r="J401" s="93" t="s">
        <v>7</v>
      </c>
      <c r="K401" s="93" t="str">
        <f>VLOOKUP(Data!$J401,tblCountries[[Actual]:[Mapping]],2,FALSE)</f>
        <v>India</v>
      </c>
      <c r="L401" s="93" t="str">
        <f>VLOOKUP(Data!$J401,tblCountries[[Actual]:[Continente]],3,FALSE)</f>
        <v>Asia</v>
      </c>
      <c r="M401" s="93" t="s">
        <v>17</v>
      </c>
      <c r="N401" s="97">
        <v>6.1</v>
      </c>
      <c r="O401" s="98" t="s">
        <v>4021</v>
      </c>
      <c r="P401" s="99" t="s">
        <v>4029</v>
      </c>
      <c r="Q401" s="100" t="s">
        <v>4048</v>
      </c>
    </row>
    <row r="402" spans="2:17" ht="15" customHeight="1" x14ac:dyDescent="0.25">
      <c r="B402" s="93" t="s">
        <v>2397</v>
      </c>
      <c r="C402" s="94">
        <v>41055.088148148148</v>
      </c>
      <c r="D402" s="95">
        <v>72000</v>
      </c>
      <c r="E402" s="93">
        <v>72000</v>
      </c>
      <c r="F402" s="93" t="s">
        <v>85</v>
      </c>
      <c r="G402" s="96">
        <f>Data!$E402*VLOOKUP(Data!$F402,tblXrate[],2,FALSE)</f>
        <v>70802.029658183528</v>
      </c>
      <c r="H402" s="93" t="s">
        <v>487</v>
      </c>
      <c r="I402" s="93" t="s">
        <v>487</v>
      </c>
      <c r="J402" s="93" t="s">
        <v>87</v>
      </c>
      <c r="K402" s="93" t="str">
        <f>VLOOKUP(Data!$J402,tblCountries[[Actual]:[Mapping]],2,FALSE)</f>
        <v>Canada</v>
      </c>
      <c r="L402" s="93" t="str">
        <f>VLOOKUP(Data!$J402,tblCountries[[Actual]:[Continente]],3,FALSE)</f>
        <v>America</v>
      </c>
      <c r="M402" s="93" t="s">
        <v>8</v>
      </c>
      <c r="N402" s="97">
        <v>6.1</v>
      </c>
      <c r="O402" s="98" t="s">
        <v>4021</v>
      </c>
      <c r="P402" s="99" t="s">
        <v>4030</v>
      </c>
      <c r="Q402" s="100" t="s">
        <v>4049</v>
      </c>
    </row>
    <row r="403" spans="2:17" ht="15" customHeight="1" x14ac:dyDescent="0.25">
      <c r="B403" s="93" t="s">
        <v>2398</v>
      </c>
      <c r="C403" s="94">
        <v>41055.088518518518</v>
      </c>
      <c r="D403" s="95">
        <v>34000</v>
      </c>
      <c r="E403" s="93">
        <v>34000</v>
      </c>
      <c r="F403" s="93" t="s">
        <v>5</v>
      </c>
      <c r="G403" s="96">
        <f>Data!$E403*VLOOKUP(Data!$F403,tblXrate[],2,FALSE)</f>
        <v>34000</v>
      </c>
      <c r="H403" s="93" t="s">
        <v>488</v>
      </c>
      <c r="I403" s="93" t="s">
        <v>19</v>
      </c>
      <c r="J403" s="93" t="s">
        <v>14</v>
      </c>
      <c r="K403" s="93" t="str">
        <f>VLOOKUP(Data!$J403,tblCountries[[Actual]:[Mapping]],2,FALSE)</f>
        <v>USA</v>
      </c>
      <c r="L403" s="93" t="str">
        <f>VLOOKUP(Data!$J403,tblCountries[[Actual]:[Continente]],3,FALSE)</f>
        <v>America</v>
      </c>
      <c r="M403" s="93" t="s">
        <v>8</v>
      </c>
      <c r="N403" s="97">
        <v>6.1</v>
      </c>
      <c r="O403" s="98" t="s">
        <v>4021</v>
      </c>
      <c r="P403" s="99" t="s">
        <v>4029</v>
      </c>
      <c r="Q403" s="100" t="s">
        <v>4048</v>
      </c>
    </row>
    <row r="404" spans="2:17" ht="15" customHeight="1" x14ac:dyDescent="0.25">
      <c r="B404" s="93" t="s">
        <v>2399</v>
      </c>
      <c r="C404" s="94">
        <v>41055.088761574072</v>
      </c>
      <c r="D404" s="95">
        <v>52000</v>
      </c>
      <c r="E404" s="93">
        <v>52000</v>
      </c>
      <c r="F404" s="93" t="s">
        <v>5</v>
      </c>
      <c r="G404" s="96">
        <f>Data!$E404*VLOOKUP(Data!$F404,tblXrate[],2,FALSE)</f>
        <v>52000</v>
      </c>
      <c r="H404" s="93" t="s">
        <v>152</v>
      </c>
      <c r="I404" s="93" t="s">
        <v>19</v>
      </c>
      <c r="J404" s="93" t="s">
        <v>14</v>
      </c>
      <c r="K404" s="93" t="str">
        <f>VLOOKUP(Data!$J404,tblCountries[[Actual]:[Mapping]],2,FALSE)</f>
        <v>USA</v>
      </c>
      <c r="L404" s="93" t="str">
        <f>VLOOKUP(Data!$J404,tblCountries[[Actual]:[Continente]],3,FALSE)</f>
        <v>America</v>
      </c>
      <c r="M404" s="93" t="s">
        <v>8</v>
      </c>
      <c r="N404" s="97">
        <v>6.1</v>
      </c>
      <c r="O404" s="98" t="s">
        <v>4021</v>
      </c>
      <c r="P404" s="99" t="s">
        <v>4030</v>
      </c>
      <c r="Q404" s="100" t="s">
        <v>4049</v>
      </c>
    </row>
    <row r="405" spans="2:17" ht="15" customHeight="1" x14ac:dyDescent="0.25">
      <c r="B405" s="93" t="s">
        <v>2400</v>
      </c>
      <c r="C405" s="94">
        <v>41055.089004629626</v>
      </c>
      <c r="D405" s="95">
        <v>300000</v>
      </c>
      <c r="E405" s="93">
        <v>300000</v>
      </c>
      <c r="F405" s="93" t="s">
        <v>39</v>
      </c>
      <c r="G405" s="96">
        <f>Data!$E405*VLOOKUP(Data!$F405,tblXrate[],2,FALSE)</f>
        <v>5342.3750062327708</v>
      </c>
      <c r="H405" s="93" t="s">
        <v>489</v>
      </c>
      <c r="I405" s="93" t="s">
        <v>278</v>
      </c>
      <c r="J405" s="93" t="s">
        <v>7</v>
      </c>
      <c r="K405" s="93" t="str">
        <f>VLOOKUP(Data!$J405,tblCountries[[Actual]:[Mapping]],2,FALSE)</f>
        <v>India</v>
      </c>
      <c r="L405" s="93" t="str">
        <f>VLOOKUP(Data!$J405,tblCountries[[Actual]:[Continente]],3,FALSE)</f>
        <v>Asia</v>
      </c>
      <c r="M405" s="93" t="s">
        <v>24</v>
      </c>
      <c r="N405" s="97">
        <v>6.1</v>
      </c>
      <c r="O405" s="98" t="s">
        <v>4021</v>
      </c>
      <c r="P405" s="99" t="s">
        <v>4027</v>
      </c>
      <c r="Q405" s="100" t="s">
        <v>4048</v>
      </c>
    </row>
    <row r="406" spans="2:17" ht="15" customHeight="1" x14ac:dyDescent="0.25">
      <c r="B406" s="93" t="s">
        <v>2401</v>
      </c>
      <c r="C406" s="94">
        <v>41055.090243055558</v>
      </c>
      <c r="D406" s="95">
        <v>400000</v>
      </c>
      <c r="E406" s="93">
        <v>400000</v>
      </c>
      <c r="F406" s="93" t="s">
        <v>39</v>
      </c>
      <c r="G406" s="96">
        <f>Data!$E406*VLOOKUP(Data!$F406,tblXrate[],2,FALSE)</f>
        <v>7123.1666749770275</v>
      </c>
      <c r="H406" s="93" t="s">
        <v>19</v>
      </c>
      <c r="I406" s="93" t="s">
        <v>19</v>
      </c>
      <c r="J406" s="93" t="s">
        <v>7</v>
      </c>
      <c r="K406" s="93" t="str">
        <f>VLOOKUP(Data!$J406,tblCountries[[Actual]:[Mapping]],2,FALSE)</f>
        <v>India</v>
      </c>
      <c r="L406" s="93" t="str">
        <f>VLOOKUP(Data!$J406,tblCountries[[Actual]:[Continente]],3,FALSE)</f>
        <v>Asia</v>
      </c>
      <c r="M406" s="93" t="s">
        <v>8</v>
      </c>
      <c r="N406" s="97">
        <v>6.1</v>
      </c>
      <c r="O406" s="98" t="s">
        <v>4021</v>
      </c>
      <c r="P406" s="99" t="s">
        <v>4027</v>
      </c>
      <c r="Q406" s="100" t="s">
        <v>4048</v>
      </c>
    </row>
    <row r="407" spans="2:17" ht="15" customHeight="1" x14ac:dyDescent="0.25">
      <c r="B407" s="93" t="s">
        <v>2402</v>
      </c>
      <c r="C407" s="94">
        <v>41055.090682870374</v>
      </c>
      <c r="D407" s="95">
        <v>63586.95</v>
      </c>
      <c r="E407" s="93">
        <v>63586</v>
      </c>
      <c r="F407" s="93" t="s">
        <v>5</v>
      </c>
      <c r="G407" s="96">
        <f>Data!$E407*VLOOKUP(Data!$F407,tblXrate[],2,FALSE)</f>
        <v>63586</v>
      </c>
      <c r="H407" s="93" t="s">
        <v>490</v>
      </c>
      <c r="I407" s="93" t="s">
        <v>51</v>
      </c>
      <c r="J407" s="93" t="s">
        <v>491</v>
      </c>
      <c r="K407" s="93" t="str">
        <f>VLOOKUP(Data!$J407,tblCountries[[Actual]:[Mapping]],2,FALSE)</f>
        <v>UAE</v>
      </c>
      <c r="L407" s="93" t="str">
        <f>VLOOKUP(Data!$J407,tblCountries[[Actual]:[Continente]],3,FALSE)</f>
        <v>Africa</v>
      </c>
      <c r="M407" s="93" t="s">
        <v>17</v>
      </c>
      <c r="N407" s="97">
        <v>6.1</v>
      </c>
      <c r="O407" s="98" t="s">
        <v>4021</v>
      </c>
      <c r="P407" s="99" t="s">
        <v>4030</v>
      </c>
      <c r="Q407" s="100" t="s">
        <v>4049</v>
      </c>
    </row>
    <row r="408" spans="2:17" ht="15" customHeight="1" x14ac:dyDescent="0.25">
      <c r="B408" s="93" t="s">
        <v>2403</v>
      </c>
      <c r="C408" s="94">
        <v>41055.091435185182</v>
      </c>
      <c r="D408" s="95" t="s">
        <v>67</v>
      </c>
      <c r="E408" s="93">
        <v>35000</v>
      </c>
      <c r="F408" s="93" t="s">
        <v>68</v>
      </c>
      <c r="G408" s="96">
        <f>Data!$E408*VLOOKUP(Data!$F408,tblXrate[],2,FALSE)</f>
        <v>55166.239522354947</v>
      </c>
      <c r="H408" s="93" t="s">
        <v>492</v>
      </c>
      <c r="I408" s="93" t="s">
        <v>309</v>
      </c>
      <c r="J408" s="93" t="s">
        <v>70</v>
      </c>
      <c r="K408" s="93" t="str">
        <f>VLOOKUP(Data!$J408,tblCountries[[Actual]:[Mapping]],2,FALSE)</f>
        <v>UK</v>
      </c>
      <c r="L408" s="93" t="str">
        <f>VLOOKUP(Data!$J408,tblCountries[[Actual]:[Continente]],3,FALSE)</f>
        <v>Europa</v>
      </c>
      <c r="M408" s="93" t="s">
        <v>8</v>
      </c>
      <c r="N408" s="97">
        <v>6.1</v>
      </c>
      <c r="O408" s="98" t="s">
        <v>4021</v>
      </c>
      <c r="P408" s="99" t="s">
        <v>4030</v>
      </c>
      <c r="Q408" s="100" t="s">
        <v>4049</v>
      </c>
    </row>
    <row r="409" spans="2:17" ht="15" customHeight="1" x14ac:dyDescent="0.25">
      <c r="B409" s="93" t="s">
        <v>2404</v>
      </c>
      <c r="C409" s="94">
        <v>41055.09233796296</v>
      </c>
      <c r="D409" s="95">
        <v>60000</v>
      </c>
      <c r="E409" s="93">
        <v>60000</v>
      </c>
      <c r="F409" s="93" t="s">
        <v>5</v>
      </c>
      <c r="G409" s="96">
        <f>Data!$E409*VLOOKUP(Data!$F409,tblXrate[],2,FALSE)</f>
        <v>60000</v>
      </c>
      <c r="H409" s="93" t="s">
        <v>493</v>
      </c>
      <c r="I409" s="93" t="s">
        <v>19</v>
      </c>
      <c r="J409" s="93" t="s">
        <v>14</v>
      </c>
      <c r="K409" s="93" t="str">
        <f>VLOOKUP(Data!$J409,tblCountries[[Actual]:[Mapping]],2,FALSE)</f>
        <v>USA</v>
      </c>
      <c r="L409" s="93" t="str">
        <f>VLOOKUP(Data!$J409,tblCountries[[Actual]:[Continente]],3,FALSE)</f>
        <v>America</v>
      </c>
      <c r="M409" s="93" t="s">
        <v>8</v>
      </c>
      <c r="N409" s="97">
        <v>6.1</v>
      </c>
      <c r="O409" s="98" t="s">
        <v>4021</v>
      </c>
      <c r="P409" s="99" t="s">
        <v>4030</v>
      </c>
      <c r="Q409" s="100" t="s">
        <v>4049</v>
      </c>
    </row>
    <row r="410" spans="2:17" ht="15" customHeight="1" x14ac:dyDescent="0.25">
      <c r="B410" s="93" t="s">
        <v>2405</v>
      </c>
      <c r="C410" s="94">
        <v>41055.09302083333</v>
      </c>
      <c r="D410" s="95">
        <v>19200</v>
      </c>
      <c r="E410" s="93">
        <v>19200</v>
      </c>
      <c r="F410" s="93" t="s">
        <v>5</v>
      </c>
      <c r="G410" s="96">
        <f>Data!$E410*VLOOKUP(Data!$F410,tblXrate[],2,FALSE)</f>
        <v>19200</v>
      </c>
      <c r="H410" s="93" t="s">
        <v>494</v>
      </c>
      <c r="I410" s="93" t="s">
        <v>51</v>
      </c>
      <c r="J410" s="93" t="s">
        <v>72</v>
      </c>
      <c r="K410" s="93" t="str">
        <f>VLOOKUP(Data!$J410,tblCountries[[Actual]:[Mapping]],2,FALSE)</f>
        <v>Romania</v>
      </c>
      <c r="L410" s="93" t="str">
        <f>VLOOKUP(Data!$J410,tblCountries[[Actual]:[Continente]],3,FALSE)</f>
        <v>Europa</v>
      </c>
      <c r="M410" s="93" t="s">
        <v>12</v>
      </c>
      <c r="N410" s="97">
        <v>6.1</v>
      </c>
      <c r="O410" s="98" t="s">
        <v>4021</v>
      </c>
      <c r="P410" s="99" t="s">
        <v>4028</v>
      </c>
      <c r="Q410" s="100" t="s">
        <v>4048</v>
      </c>
    </row>
    <row r="411" spans="2:17" ht="15" customHeight="1" x14ac:dyDescent="0.25">
      <c r="B411" s="93" t="s">
        <v>2406</v>
      </c>
      <c r="C411" s="94">
        <v>41055.093113425923</v>
      </c>
      <c r="D411" s="95" t="s">
        <v>495</v>
      </c>
      <c r="E411" s="93">
        <v>14000000</v>
      </c>
      <c r="F411" s="93" t="s">
        <v>496</v>
      </c>
      <c r="G411" s="96">
        <f>Data!$E411*VLOOKUP(Data!$F411,tblXrate[],2,FALSE)</f>
        <v>28109.627547434993</v>
      </c>
      <c r="H411" s="93" t="s">
        <v>497</v>
      </c>
      <c r="I411" s="93" t="s">
        <v>19</v>
      </c>
      <c r="J411" s="93" t="s">
        <v>498</v>
      </c>
      <c r="K411" s="93" t="str">
        <f>VLOOKUP(Data!$J411,tblCountries[[Actual]:[Mapping]],2,FALSE)</f>
        <v>Costa Rica</v>
      </c>
      <c r="L411" s="93" t="str">
        <f>VLOOKUP(Data!$J411,tblCountries[[Actual]:[Continente]],3,FALSE)</f>
        <v>America</v>
      </c>
      <c r="M411" s="93" t="s">
        <v>12</v>
      </c>
      <c r="N411" s="97">
        <v>6.1</v>
      </c>
      <c r="O411" s="98" t="s">
        <v>4021</v>
      </c>
      <c r="P411" s="99" t="s">
        <v>4029</v>
      </c>
      <c r="Q411" s="100" t="s">
        <v>4048</v>
      </c>
    </row>
    <row r="412" spans="2:17" ht="15" customHeight="1" x14ac:dyDescent="0.25">
      <c r="B412" s="93" t="s">
        <v>2407</v>
      </c>
      <c r="C412" s="94">
        <v>41055.093391203707</v>
      </c>
      <c r="D412" s="95">
        <v>56000</v>
      </c>
      <c r="E412" s="93">
        <v>56000</v>
      </c>
      <c r="F412" s="93" t="s">
        <v>5</v>
      </c>
      <c r="G412" s="96">
        <f>Data!$E412*VLOOKUP(Data!$F412,tblXrate[],2,FALSE)</f>
        <v>56000</v>
      </c>
      <c r="H412" s="93" t="s">
        <v>499</v>
      </c>
      <c r="I412" s="93" t="s">
        <v>19</v>
      </c>
      <c r="J412" s="93" t="s">
        <v>14</v>
      </c>
      <c r="K412" s="93" t="str">
        <f>VLOOKUP(Data!$J412,tblCountries[[Actual]:[Mapping]],2,FALSE)</f>
        <v>USA</v>
      </c>
      <c r="L412" s="93" t="str">
        <f>VLOOKUP(Data!$J412,tblCountries[[Actual]:[Continente]],3,FALSE)</f>
        <v>America</v>
      </c>
      <c r="M412" s="93" t="s">
        <v>8</v>
      </c>
      <c r="N412" s="97">
        <v>6.1</v>
      </c>
      <c r="O412" s="98" t="s">
        <v>4021</v>
      </c>
      <c r="P412" s="99" t="s">
        <v>4030</v>
      </c>
      <c r="Q412" s="100" t="s">
        <v>4049</v>
      </c>
    </row>
    <row r="413" spans="2:17" ht="15" customHeight="1" x14ac:dyDescent="0.25">
      <c r="B413" s="93" t="s">
        <v>2408</v>
      </c>
      <c r="C413" s="94">
        <v>41055.093611111108</v>
      </c>
      <c r="D413" s="95">
        <v>52000</v>
      </c>
      <c r="E413" s="93">
        <v>52000</v>
      </c>
      <c r="F413" s="93" t="s">
        <v>5</v>
      </c>
      <c r="G413" s="96">
        <f>Data!$E413*VLOOKUP(Data!$F413,tblXrate[],2,FALSE)</f>
        <v>52000</v>
      </c>
      <c r="H413" s="93" t="s">
        <v>500</v>
      </c>
      <c r="I413" s="93" t="s">
        <v>309</v>
      </c>
      <c r="J413" s="93" t="s">
        <v>14</v>
      </c>
      <c r="K413" s="93" t="str">
        <f>VLOOKUP(Data!$J413,tblCountries[[Actual]:[Mapping]],2,FALSE)</f>
        <v>USA</v>
      </c>
      <c r="L413" s="93" t="str">
        <f>VLOOKUP(Data!$J413,tblCountries[[Actual]:[Continente]],3,FALSE)</f>
        <v>America</v>
      </c>
      <c r="M413" s="93" t="s">
        <v>8</v>
      </c>
      <c r="N413" s="97">
        <v>6.1</v>
      </c>
      <c r="O413" s="98" t="s">
        <v>4021</v>
      </c>
      <c r="P413" s="99" t="s">
        <v>4030</v>
      </c>
      <c r="Q413" s="100" t="s">
        <v>4049</v>
      </c>
    </row>
    <row r="414" spans="2:17" ht="15" customHeight="1" x14ac:dyDescent="0.25">
      <c r="B414" s="93" t="s">
        <v>2409</v>
      </c>
      <c r="C414" s="94">
        <v>41055.093969907408</v>
      </c>
      <c r="D414" s="95">
        <v>51613</v>
      </c>
      <c r="E414" s="93">
        <v>51613</v>
      </c>
      <c r="F414" s="93" t="s">
        <v>5</v>
      </c>
      <c r="G414" s="96">
        <f>Data!$E414*VLOOKUP(Data!$F414,tblXrate[],2,FALSE)</f>
        <v>51613</v>
      </c>
      <c r="H414" s="93" t="s">
        <v>501</v>
      </c>
      <c r="I414" s="93" t="s">
        <v>19</v>
      </c>
      <c r="J414" s="93" t="s">
        <v>14</v>
      </c>
      <c r="K414" s="93" t="str">
        <f>VLOOKUP(Data!$J414,tblCountries[[Actual]:[Mapping]],2,FALSE)</f>
        <v>USA</v>
      </c>
      <c r="L414" s="93" t="str">
        <f>VLOOKUP(Data!$J414,tblCountries[[Actual]:[Continente]],3,FALSE)</f>
        <v>America</v>
      </c>
      <c r="M414" s="93" t="s">
        <v>12</v>
      </c>
      <c r="N414" s="97">
        <v>6.1</v>
      </c>
      <c r="O414" s="98" t="s">
        <v>4021</v>
      </c>
      <c r="P414" s="99" t="s">
        <v>4030</v>
      </c>
      <c r="Q414" s="100" t="s">
        <v>4049</v>
      </c>
    </row>
    <row r="415" spans="2:17" ht="15" customHeight="1" x14ac:dyDescent="0.25">
      <c r="B415" s="93" t="s">
        <v>2410</v>
      </c>
      <c r="C415" s="94">
        <v>41055.095150462963</v>
      </c>
      <c r="D415" s="95">
        <v>35000</v>
      </c>
      <c r="E415" s="93">
        <v>35000</v>
      </c>
      <c r="F415" s="93" t="s">
        <v>5</v>
      </c>
      <c r="G415" s="96">
        <f>Data!$E415*VLOOKUP(Data!$F415,tblXrate[],2,FALSE)</f>
        <v>35000</v>
      </c>
      <c r="H415" s="93" t="s">
        <v>502</v>
      </c>
      <c r="I415" s="93" t="s">
        <v>19</v>
      </c>
      <c r="J415" s="93" t="s">
        <v>64</v>
      </c>
      <c r="K415" s="93" t="str">
        <f>VLOOKUP(Data!$J415,tblCountries[[Actual]:[Mapping]],2,FALSE)</f>
        <v>Russia</v>
      </c>
      <c r="L415" s="93" t="str">
        <f>VLOOKUP(Data!$J415,tblCountries[[Actual]:[Continente]],3,FALSE)</f>
        <v>Europa</v>
      </c>
      <c r="M415" s="93" t="s">
        <v>8</v>
      </c>
      <c r="N415" s="97">
        <v>6.1</v>
      </c>
      <c r="O415" s="98" t="s">
        <v>4021</v>
      </c>
      <c r="P415" s="99" t="s">
        <v>4029</v>
      </c>
      <c r="Q415" s="100" t="s">
        <v>4048</v>
      </c>
    </row>
    <row r="416" spans="2:17" ht="15" customHeight="1" x14ac:dyDescent="0.25">
      <c r="B416" s="93" t="s">
        <v>2411</v>
      </c>
      <c r="C416" s="94">
        <v>41055.095347222225</v>
      </c>
      <c r="D416" s="95">
        <v>56000</v>
      </c>
      <c r="E416" s="93">
        <v>56000</v>
      </c>
      <c r="F416" s="93" t="s">
        <v>5</v>
      </c>
      <c r="G416" s="96">
        <f>Data!$E416*VLOOKUP(Data!$F416,tblXrate[],2,FALSE)</f>
        <v>56000</v>
      </c>
      <c r="H416" s="93" t="s">
        <v>503</v>
      </c>
      <c r="I416" s="93" t="s">
        <v>51</v>
      </c>
      <c r="J416" s="93" t="s">
        <v>14</v>
      </c>
      <c r="K416" s="93" t="str">
        <f>VLOOKUP(Data!$J416,tblCountries[[Actual]:[Mapping]],2,FALSE)</f>
        <v>USA</v>
      </c>
      <c r="L416" s="93" t="str">
        <f>VLOOKUP(Data!$J416,tblCountries[[Actual]:[Continente]],3,FALSE)</f>
        <v>America</v>
      </c>
      <c r="M416" s="93" t="s">
        <v>12</v>
      </c>
      <c r="N416" s="97">
        <v>6.1</v>
      </c>
      <c r="O416" s="98" t="s">
        <v>4021</v>
      </c>
      <c r="P416" s="99" t="s">
        <v>4030</v>
      </c>
      <c r="Q416" s="100" t="s">
        <v>4049</v>
      </c>
    </row>
    <row r="417" spans="2:17" ht="15" customHeight="1" x14ac:dyDescent="0.25">
      <c r="B417" s="93" t="s">
        <v>2412</v>
      </c>
      <c r="C417" s="94">
        <v>41055.095578703702</v>
      </c>
      <c r="D417" s="95" t="s">
        <v>504</v>
      </c>
      <c r="E417" s="93">
        <v>115000</v>
      </c>
      <c r="F417" s="93" t="s">
        <v>5</v>
      </c>
      <c r="G417" s="96">
        <f>Data!$E417*VLOOKUP(Data!$F417,tblXrate[],2,FALSE)</f>
        <v>115000</v>
      </c>
      <c r="H417" s="93" t="s">
        <v>355</v>
      </c>
      <c r="I417" s="93" t="s">
        <v>355</v>
      </c>
      <c r="J417" s="93" t="s">
        <v>14</v>
      </c>
      <c r="K417" s="93" t="str">
        <f>VLOOKUP(Data!$J417,tblCountries[[Actual]:[Mapping]],2,FALSE)</f>
        <v>USA</v>
      </c>
      <c r="L417" s="93" t="str">
        <f>VLOOKUP(Data!$J417,tblCountries[[Actual]:[Continente]],3,FALSE)</f>
        <v>America</v>
      </c>
      <c r="M417" s="93" t="s">
        <v>17</v>
      </c>
      <c r="N417" s="97">
        <v>6.1</v>
      </c>
      <c r="O417" s="98" t="s">
        <v>4021</v>
      </c>
      <c r="P417" s="99" t="s">
        <v>4031</v>
      </c>
      <c r="Q417" s="100" t="s">
        <v>4049</v>
      </c>
    </row>
    <row r="418" spans="2:17" ht="15" customHeight="1" x14ac:dyDescent="0.25">
      <c r="B418" s="93" t="s">
        <v>2413</v>
      </c>
      <c r="C418" s="94">
        <v>41055.095868055556</v>
      </c>
      <c r="D418" s="95" t="s">
        <v>505</v>
      </c>
      <c r="E418" s="93">
        <v>66000</v>
      </c>
      <c r="F418" s="93" t="s">
        <v>68</v>
      </c>
      <c r="G418" s="96">
        <f>Data!$E418*VLOOKUP(Data!$F418,tblXrate[],2,FALSE)</f>
        <v>104027.76595644075</v>
      </c>
      <c r="H418" s="93" t="s">
        <v>506</v>
      </c>
      <c r="I418" s="93" t="s">
        <v>51</v>
      </c>
      <c r="J418" s="93" t="s">
        <v>70</v>
      </c>
      <c r="K418" s="93" t="str">
        <f>VLOOKUP(Data!$J418,tblCountries[[Actual]:[Mapping]],2,FALSE)</f>
        <v>UK</v>
      </c>
      <c r="L418" s="93" t="str">
        <f>VLOOKUP(Data!$J418,tblCountries[[Actual]:[Continente]],3,FALSE)</f>
        <v>Europa</v>
      </c>
      <c r="M418" s="93" t="s">
        <v>24</v>
      </c>
      <c r="N418" s="97">
        <v>6.1</v>
      </c>
      <c r="O418" s="98" t="s">
        <v>4021</v>
      </c>
      <c r="P418" s="99" t="s">
        <v>4031</v>
      </c>
      <c r="Q418" s="100" t="s">
        <v>4049</v>
      </c>
    </row>
    <row r="419" spans="2:17" ht="15" customHeight="1" x14ac:dyDescent="0.25">
      <c r="B419" s="93" t="s">
        <v>2414</v>
      </c>
      <c r="C419" s="94">
        <v>41055.096666666665</v>
      </c>
      <c r="D419" s="95" t="s">
        <v>507</v>
      </c>
      <c r="E419" s="93">
        <v>200000</v>
      </c>
      <c r="F419" s="93" t="s">
        <v>39</v>
      </c>
      <c r="G419" s="96">
        <f>Data!$E419*VLOOKUP(Data!$F419,tblXrate[],2,FALSE)</f>
        <v>3561.5833374885137</v>
      </c>
      <c r="H419" s="93" t="s">
        <v>355</v>
      </c>
      <c r="I419" s="93" t="s">
        <v>355</v>
      </c>
      <c r="J419" s="93" t="s">
        <v>7</v>
      </c>
      <c r="K419" s="93" t="str">
        <f>VLOOKUP(Data!$J419,tblCountries[[Actual]:[Mapping]],2,FALSE)</f>
        <v>India</v>
      </c>
      <c r="L419" s="93" t="str">
        <f>VLOOKUP(Data!$J419,tblCountries[[Actual]:[Continente]],3,FALSE)</f>
        <v>Asia</v>
      </c>
      <c r="M419" s="93" t="s">
        <v>24</v>
      </c>
      <c r="N419" s="97">
        <v>6.1</v>
      </c>
      <c r="O419" s="98" t="s">
        <v>4021</v>
      </c>
      <c r="P419" s="99" t="s">
        <v>4027</v>
      </c>
      <c r="Q419" s="100" t="s">
        <v>4048</v>
      </c>
    </row>
    <row r="420" spans="2:17" ht="15" customHeight="1" x14ac:dyDescent="0.25">
      <c r="B420" s="93" t="s">
        <v>2415</v>
      </c>
      <c r="C420" s="94">
        <v>41055.097083333334</v>
      </c>
      <c r="D420" s="95">
        <v>72000</v>
      </c>
      <c r="E420" s="93">
        <v>72000</v>
      </c>
      <c r="F420" s="93" t="s">
        <v>5</v>
      </c>
      <c r="G420" s="96">
        <f>Data!$E420*VLOOKUP(Data!$F420,tblXrate[],2,FALSE)</f>
        <v>72000</v>
      </c>
      <c r="H420" s="93" t="s">
        <v>508</v>
      </c>
      <c r="I420" s="93" t="s">
        <v>3940</v>
      </c>
      <c r="J420" s="93" t="s">
        <v>14</v>
      </c>
      <c r="K420" s="93" t="str">
        <f>VLOOKUP(Data!$J420,tblCountries[[Actual]:[Mapping]],2,FALSE)</f>
        <v>USA</v>
      </c>
      <c r="L420" s="93" t="str">
        <f>VLOOKUP(Data!$J420,tblCountries[[Actual]:[Continente]],3,FALSE)</f>
        <v>America</v>
      </c>
      <c r="M420" s="93" t="s">
        <v>8</v>
      </c>
      <c r="N420" s="97">
        <v>6.1</v>
      </c>
      <c r="O420" s="98" t="s">
        <v>4021</v>
      </c>
      <c r="P420" s="99" t="s">
        <v>4030</v>
      </c>
      <c r="Q420" s="100" t="s">
        <v>4049</v>
      </c>
    </row>
    <row r="421" spans="2:17" ht="15" customHeight="1" x14ac:dyDescent="0.25">
      <c r="B421" s="93" t="s">
        <v>2416</v>
      </c>
      <c r="C421" s="94">
        <v>41055.097129629627</v>
      </c>
      <c r="D421" s="95">
        <v>90000</v>
      </c>
      <c r="E421" s="93">
        <v>90000</v>
      </c>
      <c r="F421" s="93" t="s">
        <v>5</v>
      </c>
      <c r="G421" s="96">
        <f>Data!$E421*VLOOKUP(Data!$F421,tblXrate[],2,FALSE)</f>
        <v>90000</v>
      </c>
      <c r="H421" s="93" t="s">
        <v>13</v>
      </c>
      <c r="I421" s="93" t="s">
        <v>19</v>
      </c>
      <c r="J421" s="93" t="s">
        <v>14</v>
      </c>
      <c r="K421" s="93" t="str">
        <f>VLOOKUP(Data!$J421,tblCountries[[Actual]:[Mapping]],2,FALSE)</f>
        <v>USA</v>
      </c>
      <c r="L421" s="93" t="str">
        <f>VLOOKUP(Data!$J421,tblCountries[[Actual]:[Continente]],3,FALSE)</f>
        <v>America</v>
      </c>
      <c r="M421" s="93" t="s">
        <v>12</v>
      </c>
      <c r="N421" s="97">
        <v>6.1</v>
      </c>
      <c r="O421" s="98" t="s">
        <v>4021</v>
      </c>
      <c r="P421" s="99" t="s">
        <v>4030</v>
      </c>
      <c r="Q421" s="100" t="s">
        <v>4049</v>
      </c>
    </row>
    <row r="422" spans="2:17" ht="15" customHeight="1" x14ac:dyDescent="0.25">
      <c r="B422" s="93" t="s">
        <v>2417</v>
      </c>
      <c r="C422" s="94">
        <v>41055.097395833334</v>
      </c>
      <c r="D422" s="95" t="s">
        <v>509</v>
      </c>
      <c r="E422" s="93">
        <v>8500</v>
      </c>
      <c r="F422" s="93" t="s">
        <v>5</v>
      </c>
      <c r="G422" s="96">
        <f>Data!$E422*VLOOKUP(Data!$F422,tblXrate[],2,FALSE)</f>
        <v>8500</v>
      </c>
      <c r="H422" s="93" t="s">
        <v>176</v>
      </c>
      <c r="I422" s="93" t="s">
        <v>309</v>
      </c>
      <c r="J422" s="93" t="s">
        <v>72</v>
      </c>
      <c r="K422" s="93" t="str">
        <f>VLOOKUP(Data!$J422,tblCountries[[Actual]:[Mapping]],2,FALSE)</f>
        <v>Romania</v>
      </c>
      <c r="L422" s="93" t="str">
        <f>VLOOKUP(Data!$J422,tblCountries[[Actual]:[Continente]],3,FALSE)</f>
        <v>Europa</v>
      </c>
      <c r="M422" s="93" t="s">
        <v>17</v>
      </c>
      <c r="N422" s="97">
        <v>6.1</v>
      </c>
      <c r="O422" s="98" t="s">
        <v>4021</v>
      </c>
      <c r="P422" s="99" t="s">
        <v>4027</v>
      </c>
      <c r="Q422" s="100" t="s">
        <v>4048</v>
      </c>
    </row>
    <row r="423" spans="2:17" ht="15" customHeight="1" x14ac:dyDescent="0.25">
      <c r="B423" s="93" t="s">
        <v>2418</v>
      </c>
      <c r="C423" s="94">
        <v>41055.09747685185</v>
      </c>
      <c r="D423" s="95">
        <v>12000</v>
      </c>
      <c r="E423" s="93">
        <v>12000</v>
      </c>
      <c r="F423" s="93" t="s">
        <v>5</v>
      </c>
      <c r="G423" s="96">
        <f>Data!$E423*VLOOKUP(Data!$F423,tblXrate[],2,FALSE)</f>
        <v>12000</v>
      </c>
      <c r="H423" s="93" t="s">
        <v>510</v>
      </c>
      <c r="I423" s="93" t="s">
        <v>19</v>
      </c>
      <c r="J423" s="93" t="s">
        <v>511</v>
      </c>
      <c r="K423" s="93" t="str">
        <f>VLOOKUP(Data!$J423,tblCountries[[Actual]:[Mapping]],2,FALSE)</f>
        <v>iran</v>
      </c>
      <c r="L423" s="93" t="str">
        <f>VLOOKUP(Data!$J423,tblCountries[[Actual]:[Continente]],3,FALSE)</f>
        <v>Asia</v>
      </c>
      <c r="M423" s="93" t="s">
        <v>17</v>
      </c>
      <c r="N423" s="97">
        <v>6.1</v>
      </c>
      <c r="O423" s="98" t="s">
        <v>4021</v>
      </c>
      <c r="P423" s="99" t="s">
        <v>4028</v>
      </c>
      <c r="Q423" s="100" t="s">
        <v>4048</v>
      </c>
    </row>
    <row r="424" spans="2:17" ht="15" customHeight="1" x14ac:dyDescent="0.25">
      <c r="B424" s="93" t="s">
        <v>2419</v>
      </c>
      <c r="C424" s="94">
        <v>41055.098807870374</v>
      </c>
      <c r="D424" s="95" t="s">
        <v>512</v>
      </c>
      <c r="E424" s="93">
        <v>250000</v>
      </c>
      <c r="F424" s="93" t="s">
        <v>5</v>
      </c>
      <c r="G424" s="96">
        <f>Data!$E424*VLOOKUP(Data!$F424,tblXrate[],2,FALSE)</f>
        <v>250000</v>
      </c>
      <c r="H424" s="93" t="s">
        <v>82</v>
      </c>
      <c r="I424" s="93" t="s">
        <v>355</v>
      </c>
      <c r="J424" s="93" t="s">
        <v>14</v>
      </c>
      <c r="K424" s="93" t="str">
        <f>VLOOKUP(Data!$J424,tblCountries[[Actual]:[Mapping]],2,FALSE)</f>
        <v>USA</v>
      </c>
      <c r="L424" s="93" t="str">
        <f>VLOOKUP(Data!$J424,tblCountries[[Actual]:[Continente]],3,FALSE)</f>
        <v>America</v>
      </c>
      <c r="M424" s="93" t="s">
        <v>12</v>
      </c>
      <c r="N424" s="97">
        <v>6.1</v>
      </c>
      <c r="O424" s="98" t="s">
        <v>4021</v>
      </c>
      <c r="P424" s="99" t="s">
        <v>4026</v>
      </c>
      <c r="Q424" s="100" t="s">
        <v>4049</v>
      </c>
    </row>
    <row r="425" spans="2:17" ht="15" customHeight="1" x14ac:dyDescent="0.25">
      <c r="B425" s="93" t="s">
        <v>2420</v>
      </c>
      <c r="C425" s="94">
        <v>41055.100277777776</v>
      </c>
      <c r="D425" s="95">
        <v>5900</v>
      </c>
      <c r="E425" s="93">
        <v>70800</v>
      </c>
      <c r="F425" s="93" t="s">
        <v>21</v>
      </c>
      <c r="G425" s="96">
        <f>Data!$E425*VLOOKUP(Data!$F425,tblXrate[],2,FALSE)</f>
        <v>89944.280280605832</v>
      </c>
      <c r="H425" s="93" t="s">
        <v>513</v>
      </c>
      <c r="I425" s="93" t="s">
        <v>19</v>
      </c>
      <c r="J425" s="93" t="s">
        <v>514</v>
      </c>
      <c r="K425" s="93" t="str">
        <f>VLOOKUP(Data!$J425,tblCountries[[Actual]:[Mapping]],2,FALSE)</f>
        <v>Finland</v>
      </c>
      <c r="L425" s="93" t="str">
        <f>VLOOKUP(Data!$J425,tblCountries[[Actual]:[Continente]],3,FALSE)</f>
        <v>Europa</v>
      </c>
      <c r="M425" s="93" t="s">
        <v>12</v>
      </c>
      <c r="N425" s="97">
        <v>6.1</v>
      </c>
      <c r="O425" s="98" t="s">
        <v>4021</v>
      </c>
      <c r="P425" s="99" t="s">
        <v>4030</v>
      </c>
      <c r="Q425" s="100" t="s">
        <v>4049</v>
      </c>
    </row>
    <row r="426" spans="2:17" ht="15" customHeight="1" x14ac:dyDescent="0.25">
      <c r="B426" s="93" t="s">
        <v>2421</v>
      </c>
      <c r="C426" s="94">
        <v>41055.100810185184</v>
      </c>
      <c r="D426" s="95" t="s">
        <v>515</v>
      </c>
      <c r="E426" s="93">
        <v>240000</v>
      </c>
      <c r="F426" s="93" t="s">
        <v>39</v>
      </c>
      <c r="G426" s="96">
        <f>Data!$E426*VLOOKUP(Data!$F426,tblXrate[],2,FALSE)</f>
        <v>4273.9000049862161</v>
      </c>
      <c r="H426" s="93" t="s">
        <v>516</v>
      </c>
      <c r="I426" s="93" t="s">
        <v>51</v>
      </c>
      <c r="J426" s="93" t="s">
        <v>7</v>
      </c>
      <c r="K426" s="93" t="str">
        <f>VLOOKUP(Data!$J426,tblCountries[[Actual]:[Mapping]],2,FALSE)</f>
        <v>India</v>
      </c>
      <c r="L426" s="93" t="str">
        <f>VLOOKUP(Data!$J426,tblCountries[[Actual]:[Continente]],3,FALSE)</f>
        <v>Asia</v>
      </c>
      <c r="M426" s="93" t="s">
        <v>12</v>
      </c>
      <c r="N426" s="97">
        <v>6.1</v>
      </c>
      <c r="O426" s="98" t="s">
        <v>4021</v>
      </c>
      <c r="P426" s="99" t="s">
        <v>4027</v>
      </c>
      <c r="Q426" s="100" t="s">
        <v>4048</v>
      </c>
    </row>
    <row r="427" spans="2:17" ht="15" customHeight="1" x14ac:dyDescent="0.25">
      <c r="B427" s="93" t="s">
        <v>2422</v>
      </c>
      <c r="C427" s="94">
        <v>41055.102662037039</v>
      </c>
      <c r="D427" s="95" t="s">
        <v>517</v>
      </c>
      <c r="E427" s="93">
        <v>30000</v>
      </c>
      <c r="F427" s="93" t="s">
        <v>5</v>
      </c>
      <c r="G427" s="96">
        <f>Data!$E427*VLOOKUP(Data!$F427,tblXrate[],2,FALSE)</f>
        <v>30000</v>
      </c>
      <c r="H427" s="93" t="s">
        <v>518</v>
      </c>
      <c r="I427" s="93" t="s">
        <v>51</v>
      </c>
      <c r="J427" s="93" t="s">
        <v>14</v>
      </c>
      <c r="K427" s="93" t="str">
        <f>VLOOKUP(Data!$J427,tblCountries[[Actual]:[Mapping]],2,FALSE)</f>
        <v>USA</v>
      </c>
      <c r="L427" s="93" t="str">
        <f>VLOOKUP(Data!$J427,tblCountries[[Actual]:[Continente]],3,FALSE)</f>
        <v>America</v>
      </c>
      <c r="M427" s="93" t="s">
        <v>17</v>
      </c>
      <c r="N427" s="97">
        <v>6.1</v>
      </c>
      <c r="O427" s="98" t="s">
        <v>4021</v>
      </c>
      <c r="P427" s="99" t="s">
        <v>4029</v>
      </c>
      <c r="Q427" s="100" t="s">
        <v>4048</v>
      </c>
    </row>
    <row r="428" spans="2:17" ht="15" customHeight="1" x14ac:dyDescent="0.25">
      <c r="B428" s="93" t="s">
        <v>2423</v>
      </c>
      <c r="C428" s="94">
        <v>41055.103900462964</v>
      </c>
      <c r="D428" s="95" t="s">
        <v>519</v>
      </c>
      <c r="E428" s="93">
        <v>30000</v>
      </c>
      <c r="F428" s="93" t="s">
        <v>5</v>
      </c>
      <c r="G428" s="96">
        <f>Data!$E428*VLOOKUP(Data!$F428,tblXrate[],2,FALSE)</f>
        <v>30000</v>
      </c>
      <c r="H428" s="93" t="s">
        <v>520</v>
      </c>
      <c r="I428" s="93" t="s">
        <v>3938</v>
      </c>
      <c r="J428" s="93" t="s">
        <v>72</v>
      </c>
      <c r="K428" s="93" t="str">
        <f>VLOOKUP(Data!$J428,tblCountries[[Actual]:[Mapping]],2,FALSE)</f>
        <v>Romania</v>
      </c>
      <c r="L428" s="93" t="str">
        <f>VLOOKUP(Data!$J428,tblCountries[[Actual]:[Continente]],3,FALSE)</f>
        <v>Europa</v>
      </c>
      <c r="M428" s="93" t="s">
        <v>24</v>
      </c>
      <c r="N428" s="97">
        <v>6.1</v>
      </c>
      <c r="O428" s="98" t="s">
        <v>4021</v>
      </c>
      <c r="P428" s="99" t="s">
        <v>4029</v>
      </c>
      <c r="Q428" s="100" t="s">
        <v>4048</v>
      </c>
    </row>
    <row r="429" spans="2:17" ht="15" customHeight="1" x14ac:dyDescent="0.25">
      <c r="B429" s="93" t="s">
        <v>2424</v>
      </c>
      <c r="C429" s="94">
        <v>41055.105138888888</v>
      </c>
      <c r="D429" s="95">
        <v>24</v>
      </c>
      <c r="E429" s="93">
        <v>24000</v>
      </c>
      <c r="F429" s="93" t="s">
        <v>5</v>
      </c>
      <c r="G429" s="96">
        <f>Data!$E429*VLOOKUP(Data!$F429,tblXrate[],2,FALSE)</f>
        <v>24000</v>
      </c>
      <c r="H429" s="93" t="s">
        <v>521</v>
      </c>
      <c r="I429" s="93" t="s">
        <v>278</v>
      </c>
      <c r="J429" s="93" t="s">
        <v>14</v>
      </c>
      <c r="K429" s="93" t="str">
        <f>VLOOKUP(Data!$J429,tblCountries[[Actual]:[Mapping]],2,FALSE)</f>
        <v>USA</v>
      </c>
      <c r="L429" s="93" t="str">
        <f>VLOOKUP(Data!$J429,tblCountries[[Actual]:[Continente]],3,FALSE)</f>
        <v>America</v>
      </c>
      <c r="M429" s="93" t="s">
        <v>24</v>
      </c>
      <c r="N429" s="97">
        <v>6.1</v>
      </c>
      <c r="O429" s="98" t="s">
        <v>4021</v>
      </c>
      <c r="P429" s="99" t="s">
        <v>4029</v>
      </c>
      <c r="Q429" s="100" t="s">
        <v>4048</v>
      </c>
    </row>
    <row r="430" spans="2:17" ht="15" customHeight="1" x14ac:dyDescent="0.25">
      <c r="B430" s="93" t="s">
        <v>2425</v>
      </c>
      <c r="C430" s="94">
        <v>41055.106249999997</v>
      </c>
      <c r="D430" s="95">
        <v>60000</v>
      </c>
      <c r="E430" s="93">
        <v>60000</v>
      </c>
      <c r="F430" s="93" t="s">
        <v>5</v>
      </c>
      <c r="G430" s="96">
        <f>Data!$E430*VLOOKUP(Data!$F430,tblXrate[],2,FALSE)</f>
        <v>60000</v>
      </c>
      <c r="H430" s="93" t="s">
        <v>522</v>
      </c>
      <c r="I430" s="93" t="s">
        <v>51</v>
      </c>
      <c r="J430" s="93" t="s">
        <v>14</v>
      </c>
      <c r="K430" s="93" t="str">
        <f>VLOOKUP(Data!$J430,tblCountries[[Actual]:[Mapping]],2,FALSE)</f>
        <v>USA</v>
      </c>
      <c r="L430" s="93" t="str">
        <f>VLOOKUP(Data!$J430,tblCountries[[Actual]:[Continente]],3,FALSE)</f>
        <v>America</v>
      </c>
      <c r="M430" s="93" t="s">
        <v>8</v>
      </c>
      <c r="N430" s="97">
        <v>6.1</v>
      </c>
      <c r="O430" s="98" t="s">
        <v>4021</v>
      </c>
      <c r="P430" s="99" t="s">
        <v>4030</v>
      </c>
      <c r="Q430" s="100" t="s">
        <v>4049</v>
      </c>
    </row>
    <row r="431" spans="2:17" ht="15" customHeight="1" x14ac:dyDescent="0.25">
      <c r="B431" s="93" t="s">
        <v>2426</v>
      </c>
      <c r="C431" s="94">
        <v>41055.106319444443</v>
      </c>
      <c r="D431" s="95">
        <v>76600</v>
      </c>
      <c r="E431" s="93">
        <v>76600</v>
      </c>
      <c r="F431" s="93" t="s">
        <v>5</v>
      </c>
      <c r="G431" s="96">
        <f>Data!$E431*VLOOKUP(Data!$F431,tblXrate[],2,FALSE)</f>
        <v>76600</v>
      </c>
      <c r="H431" s="93" t="s">
        <v>19</v>
      </c>
      <c r="I431" s="93" t="s">
        <v>19</v>
      </c>
      <c r="J431" s="93" t="s">
        <v>14</v>
      </c>
      <c r="K431" s="93" t="str">
        <f>VLOOKUP(Data!$J431,tblCountries[[Actual]:[Mapping]],2,FALSE)</f>
        <v>USA</v>
      </c>
      <c r="L431" s="93" t="str">
        <f>VLOOKUP(Data!$J431,tblCountries[[Actual]:[Continente]],3,FALSE)</f>
        <v>America</v>
      </c>
      <c r="M431" s="93" t="s">
        <v>17</v>
      </c>
      <c r="N431" s="97">
        <v>6.1</v>
      </c>
      <c r="O431" s="98" t="s">
        <v>4021</v>
      </c>
      <c r="P431" s="99" t="s">
        <v>4030</v>
      </c>
      <c r="Q431" s="100" t="s">
        <v>4049</v>
      </c>
    </row>
    <row r="432" spans="2:17" ht="15" customHeight="1" x14ac:dyDescent="0.25">
      <c r="B432" s="93" t="s">
        <v>2427</v>
      </c>
      <c r="C432" s="94">
        <v>41055.106365740743</v>
      </c>
      <c r="D432" s="95" t="s">
        <v>523</v>
      </c>
      <c r="E432" s="93">
        <v>65000</v>
      </c>
      <c r="F432" s="93" t="s">
        <v>68</v>
      </c>
      <c r="G432" s="96">
        <f>Data!$E432*VLOOKUP(Data!$F432,tblXrate[],2,FALSE)</f>
        <v>102451.58768437347</v>
      </c>
      <c r="H432" s="93" t="s">
        <v>180</v>
      </c>
      <c r="I432" s="93" t="s">
        <v>487</v>
      </c>
      <c r="J432" s="93" t="s">
        <v>70</v>
      </c>
      <c r="K432" s="93" t="str">
        <f>VLOOKUP(Data!$J432,tblCountries[[Actual]:[Mapping]],2,FALSE)</f>
        <v>UK</v>
      </c>
      <c r="L432" s="93" t="str">
        <f>VLOOKUP(Data!$J432,tblCountries[[Actual]:[Continente]],3,FALSE)</f>
        <v>Europa</v>
      </c>
      <c r="M432" s="93" t="s">
        <v>17</v>
      </c>
      <c r="N432" s="97">
        <v>6.1</v>
      </c>
      <c r="O432" s="98" t="s">
        <v>4021</v>
      </c>
      <c r="P432" s="99" t="s">
        <v>4031</v>
      </c>
      <c r="Q432" s="100" t="s">
        <v>4049</v>
      </c>
    </row>
    <row r="433" spans="2:17" ht="15" customHeight="1" x14ac:dyDescent="0.25">
      <c r="B433" s="93" t="s">
        <v>2428</v>
      </c>
      <c r="C433" s="94">
        <v>41055.106944444444</v>
      </c>
      <c r="D433" s="95" t="s">
        <v>524</v>
      </c>
      <c r="E433" s="93">
        <v>6629</v>
      </c>
      <c r="F433" s="93" t="s">
        <v>5</v>
      </c>
      <c r="G433" s="96">
        <f>Data!$E433*VLOOKUP(Data!$F433,tblXrate[],2,FALSE)</f>
        <v>6629</v>
      </c>
      <c r="H433" s="93" t="s">
        <v>278</v>
      </c>
      <c r="I433" s="93" t="s">
        <v>278</v>
      </c>
      <c r="J433" s="93" t="s">
        <v>525</v>
      </c>
      <c r="K433" s="93" t="str">
        <f>VLOOKUP(Data!$J433,tblCountries[[Actual]:[Mapping]],2,FALSE)</f>
        <v>Dominican Republic</v>
      </c>
      <c r="L433" s="93" t="str">
        <f>VLOOKUP(Data!$J433,tblCountries[[Actual]:[Continente]],3,FALSE)</f>
        <v>America</v>
      </c>
      <c r="M433" s="93" t="s">
        <v>12</v>
      </c>
      <c r="N433" s="97">
        <v>6.1</v>
      </c>
      <c r="O433" s="98" t="s">
        <v>4021</v>
      </c>
      <c r="P433" s="99" t="s">
        <v>4027</v>
      </c>
      <c r="Q433" s="100" t="s">
        <v>4048</v>
      </c>
    </row>
    <row r="434" spans="2:17" ht="15" customHeight="1" x14ac:dyDescent="0.25">
      <c r="B434" s="93" t="s">
        <v>2429</v>
      </c>
      <c r="C434" s="94">
        <v>41055.107372685183</v>
      </c>
      <c r="D434" s="95">
        <v>90000</v>
      </c>
      <c r="E434" s="93">
        <v>90000</v>
      </c>
      <c r="F434" s="93" t="s">
        <v>5</v>
      </c>
      <c r="G434" s="96">
        <f>Data!$E434*VLOOKUP(Data!$F434,tblXrate[],2,FALSE)</f>
        <v>90000</v>
      </c>
      <c r="H434" s="93" t="s">
        <v>526</v>
      </c>
      <c r="I434" s="93" t="s">
        <v>19</v>
      </c>
      <c r="J434" s="93" t="s">
        <v>14</v>
      </c>
      <c r="K434" s="93" t="str">
        <f>VLOOKUP(Data!$J434,tblCountries[[Actual]:[Mapping]],2,FALSE)</f>
        <v>USA</v>
      </c>
      <c r="L434" s="93" t="str">
        <f>VLOOKUP(Data!$J434,tblCountries[[Actual]:[Continente]],3,FALSE)</f>
        <v>America</v>
      </c>
      <c r="M434" s="93" t="s">
        <v>24</v>
      </c>
      <c r="N434" s="97">
        <v>6.1</v>
      </c>
      <c r="O434" s="98" t="s">
        <v>4021</v>
      </c>
      <c r="P434" s="99" t="s">
        <v>4030</v>
      </c>
      <c r="Q434" s="100" t="s">
        <v>4049</v>
      </c>
    </row>
    <row r="435" spans="2:17" ht="15" customHeight="1" x14ac:dyDescent="0.25">
      <c r="B435" s="93" t="s">
        <v>2430</v>
      </c>
      <c r="C435" s="94">
        <v>41055.107754629629</v>
      </c>
      <c r="D435" s="95">
        <v>8500</v>
      </c>
      <c r="E435" s="93">
        <v>8500</v>
      </c>
      <c r="F435" s="93" t="s">
        <v>5</v>
      </c>
      <c r="G435" s="96">
        <f>Data!$E435*VLOOKUP(Data!$F435,tblXrate[],2,FALSE)</f>
        <v>8500</v>
      </c>
      <c r="H435" s="93" t="s">
        <v>527</v>
      </c>
      <c r="I435" s="93" t="s">
        <v>19</v>
      </c>
      <c r="J435" s="93" t="s">
        <v>183</v>
      </c>
      <c r="K435" s="93" t="str">
        <f>VLOOKUP(Data!$J435,tblCountries[[Actual]:[Mapping]],2,FALSE)</f>
        <v>Colombia</v>
      </c>
      <c r="L435" s="93" t="str">
        <f>VLOOKUP(Data!$J435,tblCountries[[Actual]:[Continente]],3,FALSE)</f>
        <v>America</v>
      </c>
      <c r="M435" s="93" t="s">
        <v>24</v>
      </c>
      <c r="N435" s="97">
        <v>6.1</v>
      </c>
      <c r="O435" s="98" t="s">
        <v>4021</v>
      </c>
      <c r="P435" s="99" t="s">
        <v>4027</v>
      </c>
      <c r="Q435" s="100" t="s">
        <v>4048</v>
      </c>
    </row>
    <row r="436" spans="2:17" ht="15" customHeight="1" x14ac:dyDescent="0.25">
      <c r="B436" s="93" t="s">
        <v>2431</v>
      </c>
      <c r="C436" s="94">
        <v>41055.107766203706</v>
      </c>
      <c r="D436" s="95">
        <v>75000</v>
      </c>
      <c r="E436" s="93">
        <v>75000</v>
      </c>
      <c r="F436" s="93" t="s">
        <v>5</v>
      </c>
      <c r="G436" s="96">
        <f>Data!$E436*VLOOKUP(Data!$F436,tblXrate[],2,FALSE)</f>
        <v>75000</v>
      </c>
      <c r="H436" s="93" t="s">
        <v>528</v>
      </c>
      <c r="I436" s="93" t="s">
        <v>19</v>
      </c>
      <c r="J436" s="93" t="s">
        <v>14</v>
      </c>
      <c r="K436" s="93" t="str">
        <f>VLOOKUP(Data!$J436,tblCountries[[Actual]:[Mapping]],2,FALSE)</f>
        <v>USA</v>
      </c>
      <c r="L436" s="93" t="str">
        <f>VLOOKUP(Data!$J436,tblCountries[[Actual]:[Continente]],3,FALSE)</f>
        <v>America</v>
      </c>
      <c r="M436" s="93" t="s">
        <v>8</v>
      </c>
      <c r="N436" s="97">
        <v>6.1</v>
      </c>
      <c r="O436" s="98" t="s">
        <v>4021</v>
      </c>
      <c r="P436" s="99" t="s">
        <v>4030</v>
      </c>
      <c r="Q436" s="100" t="s">
        <v>4049</v>
      </c>
    </row>
    <row r="437" spans="2:17" ht="15" customHeight="1" x14ac:dyDescent="0.25">
      <c r="B437" s="93" t="s">
        <v>2432</v>
      </c>
      <c r="C437" s="94">
        <v>41055.109606481485</v>
      </c>
      <c r="D437" s="95">
        <v>72000</v>
      </c>
      <c r="E437" s="93">
        <v>72000</v>
      </c>
      <c r="F437" s="93" t="s">
        <v>5</v>
      </c>
      <c r="G437" s="96">
        <f>Data!$E437*VLOOKUP(Data!$F437,tblXrate[],2,FALSE)</f>
        <v>72000</v>
      </c>
      <c r="H437" s="93" t="s">
        <v>529</v>
      </c>
      <c r="I437" s="93" t="s">
        <v>19</v>
      </c>
      <c r="J437" s="93" t="s">
        <v>14</v>
      </c>
      <c r="K437" s="93" t="str">
        <f>VLOOKUP(Data!$J437,tblCountries[[Actual]:[Mapping]],2,FALSE)</f>
        <v>USA</v>
      </c>
      <c r="L437" s="93" t="str">
        <f>VLOOKUP(Data!$J437,tblCountries[[Actual]:[Continente]],3,FALSE)</f>
        <v>America</v>
      </c>
      <c r="M437" s="93" t="s">
        <v>17</v>
      </c>
      <c r="N437" s="97">
        <v>6.1</v>
      </c>
      <c r="O437" s="98" t="s">
        <v>4021</v>
      </c>
      <c r="P437" s="99" t="s">
        <v>4030</v>
      </c>
      <c r="Q437" s="100" t="s">
        <v>4049</v>
      </c>
    </row>
    <row r="438" spans="2:17" ht="15" customHeight="1" x14ac:dyDescent="0.25">
      <c r="B438" s="93" t="s">
        <v>2433</v>
      </c>
      <c r="C438" s="94">
        <v>41055.110115740739</v>
      </c>
      <c r="D438" s="95">
        <v>65000</v>
      </c>
      <c r="E438" s="93">
        <v>65000</v>
      </c>
      <c r="F438" s="93" t="s">
        <v>5</v>
      </c>
      <c r="G438" s="96">
        <f>Data!$E438*VLOOKUP(Data!$F438,tblXrate[],2,FALSE)</f>
        <v>65000</v>
      </c>
      <c r="H438" s="93" t="s">
        <v>530</v>
      </c>
      <c r="I438" s="93" t="s">
        <v>19</v>
      </c>
      <c r="J438" s="93" t="s">
        <v>14</v>
      </c>
      <c r="K438" s="93" t="str">
        <f>VLOOKUP(Data!$J438,tblCountries[[Actual]:[Mapping]],2,FALSE)</f>
        <v>USA</v>
      </c>
      <c r="L438" s="93" t="str">
        <f>VLOOKUP(Data!$J438,tblCountries[[Actual]:[Continente]],3,FALSE)</f>
        <v>America</v>
      </c>
      <c r="M438" s="93" t="s">
        <v>8</v>
      </c>
      <c r="N438" s="97">
        <v>6.1</v>
      </c>
      <c r="O438" s="98" t="s">
        <v>4021</v>
      </c>
      <c r="P438" s="99" t="s">
        <v>4030</v>
      </c>
      <c r="Q438" s="100" t="s">
        <v>4049</v>
      </c>
    </row>
    <row r="439" spans="2:17" ht="15" customHeight="1" x14ac:dyDescent="0.25">
      <c r="B439" s="93" t="s">
        <v>2434</v>
      </c>
      <c r="C439" s="94">
        <v>41055.111064814817</v>
      </c>
      <c r="D439" s="95">
        <v>120000</v>
      </c>
      <c r="E439" s="93">
        <v>120000</v>
      </c>
      <c r="F439" s="93" t="s">
        <v>5</v>
      </c>
      <c r="G439" s="96">
        <f>Data!$E439*VLOOKUP(Data!$F439,tblXrate[],2,FALSE)</f>
        <v>120000</v>
      </c>
      <c r="H439" s="93" t="s">
        <v>138</v>
      </c>
      <c r="I439" s="93" t="s">
        <v>3940</v>
      </c>
      <c r="J439" s="93" t="s">
        <v>14</v>
      </c>
      <c r="K439" s="93" t="str">
        <f>VLOOKUP(Data!$J439,tblCountries[[Actual]:[Mapping]],2,FALSE)</f>
        <v>USA</v>
      </c>
      <c r="L439" s="93" t="str">
        <f>VLOOKUP(Data!$J439,tblCountries[[Actual]:[Continente]],3,FALSE)</f>
        <v>America</v>
      </c>
      <c r="M439" s="93" t="s">
        <v>24</v>
      </c>
      <c r="N439" s="97">
        <v>6.1</v>
      </c>
      <c r="O439" s="98" t="s">
        <v>4021</v>
      </c>
      <c r="P439" s="99" t="s">
        <v>4031</v>
      </c>
      <c r="Q439" s="100" t="s">
        <v>4049</v>
      </c>
    </row>
    <row r="440" spans="2:17" ht="15" customHeight="1" x14ac:dyDescent="0.25">
      <c r="B440" s="93" t="s">
        <v>2435</v>
      </c>
      <c r="C440" s="94">
        <v>41055.111562500002</v>
      </c>
      <c r="D440" s="95" t="s">
        <v>531</v>
      </c>
      <c r="E440" s="93">
        <v>4000000</v>
      </c>
      <c r="F440" s="93" t="s">
        <v>39</v>
      </c>
      <c r="G440" s="96">
        <f>Data!$E440*VLOOKUP(Data!$F440,tblXrate[],2,FALSE)</f>
        <v>71231.666749770273</v>
      </c>
      <c r="H440" s="93" t="s">
        <v>532</v>
      </c>
      <c r="I440" s="93" t="s">
        <v>309</v>
      </c>
      <c r="J440" s="93" t="s">
        <v>7</v>
      </c>
      <c r="K440" s="93" t="str">
        <f>VLOOKUP(Data!$J440,tblCountries[[Actual]:[Mapping]],2,FALSE)</f>
        <v>India</v>
      </c>
      <c r="L440" s="93" t="str">
        <f>VLOOKUP(Data!$J440,tblCountries[[Actual]:[Continente]],3,FALSE)</f>
        <v>Asia</v>
      </c>
      <c r="M440" s="93" t="s">
        <v>12</v>
      </c>
      <c r="N440" s="97">
        <v>6.1</v>
      </c>
      <c r="O440" s="98" t="s">
        <v>4021</v>
      </c>
      <c r="P440" s="99" t="s">
        <v>4030</v>
      </c>
      <c r="Q440" s="100" t="s">
        <v>4049</v>
      </c>
    </row>
    <row r="441" spans="2:17" ht="15" customHeight="1" x14ac:dyDescent="0.25">
      <c r="B441" s="93" t="s">
        <v>2436</v>
      </c>
      <c r="C441" s="94">
        <v>41055.11273148148</v>
      </c>
      <c r="D441" s="95" t="s">
        <v>533</v>
      </c>
      <c r="E441" s="93">
        <v>300000</v>
      </c>
      <c r="F441" s="93" t="s">
        <v>39</v>
      </c>
      <c r="G441" s="96">
        <f>Data!$E441*VLOOKUP(Data!$F441,tblXrate[],2,FALSE)</f>
        <v>5342.3750062327708</v>
      </c>
      <c r="H441" s="93" t="s">
        <v>534</v>
      </c>
      <c r="I441" s="93" t="s">
        <v>51</v>
      </c>
      <c r="J441" s="93" t="s">
        <v>7</v>
      </c>
      <c r="K441" s="93" t="str">
        <f>VLOOKUP(Data!$J441,tblCountries[[Actual]:[Mapping]],2,FALSE)</f>
        <v>India</v>
      </c>
      <c r="L441" s="93" t="str">
        <f>VLOOKUP(Data!$J441,tblCountries[[Actual]:[Continente]],3,FALSE)</f>
        <v>Asia</v>
      </c>
      <c r="M441" s="93" t="s">
        <v>8</v>
      </c>
      <c r="N441" s="97">
        <v>6.1</v>
      </c>
      <c r="O441" s="98" t="s">
        <v>4021</v>
      </c>
      <c r="P441" s="99" t="s">
        <v>4027</v>
      </c>
      <c r="Q441" s="100" t="s">
        <v>4048</v>
      </c>
    </row>
    <row r="442" spans="2:17" ht="15" customHeight="1" x14ac:dyDescent="0.25">
      <c r="B442" s="93" t="s">
        <v>2437</v>
      </c>
      <c r="C442" s="94">
        <v>41055.113437499997</v>
      </c>
      <c r="D442" s="95">
        <v>1100000</v>
      </c>
      <c r="E442" s="93">
        <v>1100000</v>
      </c>
      <c r="F442" s="93" t="s">
        <v>39</v>
      </c>
      <c r="G442" s="96">
        <f>Data!$E442*VLOOKUP(Data!$F442,tblXrate[],2,FALSE)</f>
        <v>19588.708356186824</v>
      </c>
      <c r="H442" s="93" t="s">
        <v>535</v>
      </c>
      <c r="I442" s="93" t="s">
        <v>51</v>
      </c>
      <c r="J442" s="93" t="s">
        <v>7</v>
      </c>
      <c r="K442" s="93" t="str">
        <f>VLOOKUP(Data!$J442,tblCountries[[Actual]:[Mapping]],2,FALSE)</f>
        <v>India</v>
      </c>
      <c r="L442" s="93" t="str">
        <f>VLOOKUP(Data!$J442,tblCountries[[Actual]:[Continente]],3,FALSE)</f>
        <v>Asia</v>
      </c>
      <c r="M442" s="93" t="s">
        <v>8</v>
      </c>
      <c r="N442" s="97">
        <v>6.1</v>
      </c>
      <c r="O442" s="98" t="s">
        <v>4021</v>
      </c>
      <c r="P442" s="99" t="s">
        <v>4028</v>
      </c>
      <c r="Q442" s="100" t="s">
        <v>4048</v>
      </c>
    </row>
    <row r="443" spans="2:17" ht="15" customHeight="1" x14ac:dyDescent="0.25">
      <c r="B443" s="93" t="s">
        <v>2438</v>
      </c>
      <c r="C443" s="94">
        <v>41055.115486111114</v>
      </c>
      <c r="D443" s="95">
        <v>80000</v>
      </c>
      <c r="E443" s="93">
        <v>80000</v>
      </c>
      <c r="F443" s="93" t="s">
        <v>5</v>
      </c>
      <c r="G443" s="96">
        <f>Data!$E443*VLOOKUP(Data!$F443,tblXrate[],2,FALSE)</f>
        <v>80000</v>
      </c>
      <c r="H443" s="93" t="s">
        <v>536</v>
      </c>
      <c r="I443" s="93" t="s">
        <v>19</v>
      </c>
      <c r="J443" s="93" t="s">
        <v>14</v>
      </c>
      <c r="K443" s="93" t="str">
        <f>VLOOKUP(Data!$J443,tblCountries[[Actual]:[Mapping]],2,FALSE)</f>
        <v>USA</v>
      </c>
      <c r="L443" s="93" t="str">
        <f>VLOOKUP(Data!$J443,tblCountries[[Actual]:[Continente]],3,FALSE)</f>
        <v>America</v>
      </c>
      <c r="M443" s="93" t="s">
        <v>8</v>
      </c>
      <c r="N443" s="97">
        <v>6.1</v>
      </c>
      <c r="O443" s="98" t="s">
        <v>4021</v>
      </c>
      <c r="P443" s="99" t="s">
        <v>4030</v>
      </c>
      <c r="Q443" s="100" t="s">
        <v>4049</v>
      </c>
    </row>
    <row r="444" spans="2:17" ht="15" customHeight="1" x14ac:dyDescent="0.25">
      <c r="B444" s="93" t="s">
        <v>2439</v>
      </c>
      <c r="C444" s="94">
        <v>41055.115925925929</v>
      </c>
      <c r="D444" s="95" t="s">
        <v>537</v>
      </c>
      <c r="E444" s="93">
        <v>3000000</v>
      </c>
      <c r="F444" s="93" t="s">
        <v>39</v>
      </c>
      <c r="G444" s="96">
        <f>Data!$E444*VLOOKUP(Data!$F444,tblXrate[],2,FALSE)</f>
        <v>53423.750062327701</v>
      </c>
      <c r="H444" s="93" t="s">
        <v>538</v>
      </c>
      <c r="I444" s="93" t="s">
        <v>51</v>
      </c>
      <c r="J444" s="93" t="s">
        <v>7</v>
      </c>
      <c r="K444" s="93" t="str">
        <f>VLOOKUP(Data!$J444,tblCountries[[Actual]:[Mapping]],2,FALSE)</f>
        <v>India</v>
      </c>
      <c r="L444" s="93" t="str">
        <f>VLOOKUP(Data!$J444,tblCountries[[Actual]:[Continente]],3,FALSE)</f>
        <v>Asia</v>
      </c>
      <c r="M444" s="93" t="s">
        <v>8</v>
      </c>
      <c r="N444" s="97">
        <v>6.1</v>
      </c>
      <c r="O444" s="98" t="s">
        <v>4021</v>
      </c>
      <c r="P444" s="99" t="s">
        <v>4030</v>
      </c>
      <c r="Q444" s="100" t="s">
        <v>4049</v>
      </c>
    </row>
    <row r="445" spans="2:17" ht="15" customHeight="1" x14ac:dyDescent="0.25">
      <c r="B445" s="93" t="s">
        <v>2440</v>
      </c>
      <c r="C445" s="94">
        <v>41055.117037037038</v>
      </c>
      <c r="D445" s="95">
        <v>110000</v>
      </c>
      <c r="E445" s="93">
        <v>110000</v>
      </c>
      <c r="F445" s="93" t="s">
        <v>85</v>
      </c>
      <c r="G445" s="96">
        <f>Data!$E445*VLOOKUP(Data!$F445,tblXrate[],2,FALSE)</f>
        <v>108169.76753333595</v>
      </c>
      <c r="H445" s="93" t="s">
        <v>539</v>
      </c>
      <c r="I445" s="93" t="s">
        <v>487</v>
      </c>
      <c r="J445" s="93" t="s">
        <v>540</v>
      </c>
      <c r="K445" s="93" t="str">
        <f>VLOOKUP(Data!$J445,tblCountries[[Actual]:[Mapping]],2,FALSE)</f>
        <v>Canada</v>
      </c>
      <c r="L445" s="93" t="str">
        <f>VLOOKUP(Data!$J445,tblCountries[[Actual]:[Continente]],3,FALSE)</f>
        <v>America</v>
      </c>
      <c r="M445" s="93" t="s">
        <v>17</v>
      </c>
      <c r="N445" s="97">
        <v>6.1</v>
      </c>
      <c r="O445" s="98" t="s">
        <v>4021</v>
      </c>
      <c r="P445" s="99" t="s">
        <v>4031</v>
      </c>
      <c r="Q445" s="100" t="s">
        <v>4049</v>
      </c>
    </row>
    <row r="446" spans="2:17" ht="15" customHeight="1" x14ac:dyDescent="0.25">
      <c r="B446" s="93" t="s">
        <v>2441</v>
      </c>
      <c r="C446" s="94">
        <v>41055.117638888885</v>
      </c>
      <c r="D446" s="95">
        <v>51000</v>
      </c>
      <c r="E446" s="93">
        <v>51000</v>
      </c>
      <c r="F446" s="93" t="s">
        <v>5</v>
      </c>
      <c r="G446" s="96">
        <f>Data!$E446*VLOOKUP(Data!$F446,tblXrate[],2,FALSE)</f>
        <v>51000</v>
      </c>
      <c r="H446" s="93" t="s">
        <v>541</v>
      </c>
      <c r="I446" s="93" t="s">
        <v>51</v>
      </c>
      <c r="J446" s="93" t="s">
        <v>14</v>
      </c>
      <c r="K446" s="93" t="str">
        <f>VLOOKUP(Data!$J446,tblCountries[[Actual]:[Mapping]],2,FALSE)</f>
        <v>USA</v>
      </c>
      <c r="L446" s="93" t="str">
        <f>VLOOKUP(Data!$J446,tblCountries[[Actual]:[Continente]],3,FALSE)</f>
        <v>America</v>
      </c>
      <c r="M446" s="93" t="s">
        <v>17</v>
      </c>
      <c r="N446" s="97">
        <v>6.1</v>
      </c>
      <c r="O446" s="98" t="s">
        <v>4021</v>
      </c>
      <c r="P446" s="99" t="s">
        <v>4030</v>
      </c>
      <c r="Q446" s="100" t="s">
        <v>4049</v>
      </c>
    </row>
    <row r="447" spans="2:17" ht="15" customHeight="1" x14ac:dyDescent="0.25">
      <c r="B447" s="93" t="s">
        <v>2442</v>
      </c>
      <c r="C447" s="94">
        <v>41055.11824074074</v>
      </c>
      <c r="D447" s="95" t="s">
        <v>542</v>
      </c>
      <c r="E447" s="93">
        <v>5000</v>
      </c>
      <c r="F447" s="93" t="s">
        <v>5</v>
      </c>
      <c r="G447" s="96">
        <f>Data!$E447*VLOOKUP(Data!$F447,tblXrate[],2,FALSE)</f>
        <v>5000</v>
      </c>
      <c r="H447" s="93" t="s">
        <v>543</v>
      </c>
      <c r="I447" s="93" t="s">
        <v>3938</v>
      </c>
      <c r="J447" s="93" t="s">
        <v>7</v>
      </c>
      <c r="K447" s="93" t="str">
        <f>VLOOKUP(Data!$J447,tblCountries[[Actual]:[Mapping]],2,FALSE)</f>
        <v>India</v>
      </c>
      <c r="L447" s="93" t="str">
        <f>VLOOKUP(Data!$J447,tblCountries[[Actual]:[Continente]],3,FALSE)</f>
        <v>Asia</v>
      </c>
      <c r="M447" s="93" t="s">
        <v>8</v>
      </c>
      <c r="N447" s="97">
        <v>6.1</v>
      </c>
      <c r="O447" s="98" t="s">
        <v>4021</v>
      </c>
      <c r="P447" s="99" t="s">
        <v>4027</v>
      </c>
      <c r="Q447" s="100" t="s">
        <v>4048</v>
      </c>
    </row>
    <row r="448" spans="2:17" ht="15" customHeight="1" x14ac:dyDescent="0.25">
      <c r="B448" s="93" t="s">
        <v>2443</v>
      </c>
      <c r="C448" s="94">
        <v>41055.120474537034</v>
      </c>
      <c r="D448" s="95">
        <v>74000</v>
      </c>
      <c r="E448" s="93">
        <v>74000</v>
      </c>
      <c r="F448" s="93" t="s">
        <v>5</v>
      </c>
      <c r="G448" s="96">
        <f>Data!$E448*VLOOKUP(Data!$F448,tblXrate[],2,FALSE)</f>
        <v>74000</v>
      </c>
      <c r="H448" s="93" t="s">
        <v>278</v>
      </c>
      <c r="I448" s="93" t="s">
        <v>278</v>
      </c>
      <c r="J448" s="93" t="s">
        <v>14</v>
      </c>
      <c r="K448" s="93" t="str">
        <f>VLOOKUP(Data!$J448,tblCountries[[Actual]:[Mapping]],2,FALSE)</f>
        <v>USA</v>
      </c>
      <c r="L448" s="93" t="str">
        <f>VLOOKUP(Data!$J448,tblCountries[[Actual]:[Continente]],3,FALSE)</f>
        <v>America</v>
      </c>
      <c r="M448" s="93" t="s">
        <v>8</v>
      </c>
      <c r="N448" s="97">
        <v>6.1</v>
      </c>
      <c r="O448" s="98" t="s">
        <v>4021</v>
      </c>
      <c r="P448" s="99" t="s">
        <v>4030</v>
      </c>
      <c r="Q448" s="100" t="s">
        <v>4049</v>
      </c>
    </row>
    <row r="449" spans="2:17" ht="15" customHeight="1" x14ac:dyDescent="0.25">
      <c r="B449" s="93" t="s">
        <v>2444</v>
      </c>
      <c r="C449" s="94">
        <v>41055.120694444442</v>
      </c>
      <c r="D449" s="95" t="s">
        <v>329</v>
      </c>
      <c r="E449" s="93">
        <v>60000</v>
      </c>
      <c r="F449" s="93" t="s">
        <v>68</v>
      </c>
      <c r="G449" s="96">
        <f>Data!$E449*VLOOKUP(Data!$F449,tblXrate[],2,FALSE)</f>
        <v>94570.696324037053</v>
      </c>
      <c r="H449" s="93" t="s">
        <v>324</v>
      </c>
      <c r="I449" s="93" t="s">
        <v>355</v>
      </c>
      <c r="J449" s="93" t="s">
        <v>70</v>
      </c>
      <c r="K449" s="93" t="str">
        <f>VLOOKUP(Data!$J449,tblCountries[[Actual]:[Mapping]],2,FALSE)</f>
        <v>UK</v>
      </c>
      <c r="L449" s="93" t="str">
        <f>VLOOKUP(Data!$J449,tblCountries[[Actual]:[Continente]],3,FALSE)</f>
        <v>Europa</v>
      </c>
      <c r="M449" s="93" t="s">
        <v>8</v>
      </c>
      <c r="N449" s="97">
        <v>6.1</v>
      </c>
      <c r="O449" s="98" t="s">
        <v>4021</v>
      </c>
      <c r="P449" s="99" t="s">
        <v>4030</v>
      </c>
      <c r="Q449" s="100" t="s">
        <v>4049</v>
      </c>
    </row>
    <row r="450" spans="2:17" ht="15" customHeight="1" x14ac:dyDescent="0.25">
      <c r="B450" s="93" t="s">
        <v>2445</v>
      </c>
      <c r="C450" s="94">
        <v>41055.121840277781</v>
      </c>
      <c r="D450" s="95">
        <v>50000</v>
      </c>
      <c r="E450" s="93">
        <v>50000</v>
      </c>
      <c r="F450" s="93" t="s">
        <v>5</v>
      </c>
      <c r="G450" s="96">
        <f>Data!$E450*VLOOKUP(Data!$F450,tblXrate[],2,FALSE)</f>
        <v>50000</v>
      </c>
      <c r="H450" s="93" t="s">
        <v>544</v>
      </c>
      <c r="I450" s="93" t="s">
        <v>19</v>
      </c>
      <c r="J450" s="93" t="s">
        <v>14</v>
      </c>
      <c r="K450" s="93" t="str">
        <f>VLOOKUP(Data!$J450,tblCountries[[Actual]:[Mapping]],2,FALSE)</f>
        <v>USA</v>
      </c>
      <c r="L450" s="93" t="str">
        <f>VLOOKUP(Data!$J450,tblCountries[[Actual]:[Continente]],3,FALSE)</f>
        <v>America</v>
      </c>
      <c r="M450" s="93" t="s">
        <v>8</v>
      </c>
      <c r="N450" s="97">
        <v>6.1</v>
      </c>
      <c r="O450" s="98" t="s">
        <v>4021</v>
      </c>
      <c r="P450" s="99" t="s">
        <v>4030</v>
      </c>
      <c r="Q450" s="100" t="s">
        <v>4049</v>
      </c>
    </row>
    <row r="451" spans="2:17" ht="15" customHeight="1" x14ac:dyDescent="0.25">
      <c r="B451" s="93" t="s">
        <v>2446</v>
      </c>
      <c r="C451" s="94">
        <v>41055.121863425928</v>
      </c>
      <c r="D451" s="95" t="s">
        <v>545</v>
      </c>
      <c r="E451" s="93">
        <v>500000</v>
      </c>
      <c r="F451" s="93" t="s">
        <v>39</v>
      </c>
      <c r="G451" s="96">
        <f>Data!$E451*VLOOKUP(Data!$F451,tblXrate[],2,FALSE)</f>
        <v>8903.9583437212841</v>
      </c>
      <c r="H451" s="93" t="s">
        <v>206</v>
      </c>
      <c r="I451" s="93" t="s">
        <v>19</v>
      </c>
      <c r="J451" s="93" t="s">
        <v>7</v>
      </c>
      <c r="K451" s="93" t="str">
        <f>VLOOKUP(Data!$J451,tblCountries[[Actual]:[Mapping]],2,FALSE)</f>
        <v>India</v>
      </c>
      <c r="L451" s="93" t="str">
        <f>VLOOKUP(Data!$J451,tblCountries[[Actual]:[Continente]],3,FALSE)</f>
        <v>Asia</v>
      </c>
      <c r="M451" s="93" t="s">
        <v>8</v>
      </c>
      <c r="N451" s="97">
        <v>6.1</v>
      </c>
      <c r="O451" s="98" t="s">
        <v>4021</v>
      </c>
      <c r="P451" s="99" t="s">
        <v>4027</v>
      </c>
      <c r="Q451" s="100" t="s">
        <v>4048</v>
      </c>
    </row>
    <row r="452" spans="2:17" ht="15" customHeight="1" x14ac:dyDescent="0.25">
      <c r="B452" s="93" t="s">
        <v>2447</v>
      </c>
      <c r="C452" s="94">
        <v>41055.123287037037</v>
      </c>
      <c r="D452" s="95">
        <v>78000</v>
      </c>
      <c r="E452" s="93">
        <v>78000</v>
      </c>
      <c r="F452" s="93" t="s">
        <v>5</v>
      </c>
      <c r="G452" s="96">
        <f>Data!$E452*VLOOKUP(Data!$F452,tblXrate[],2,FALSE)</f>
        <v>78000</v>
      </c>
      <c r="H452" s="93" t="s">
        <v>546</v>
      </c>
      <c r="I452" s="93" t="s">
        <v>51</v>
      </c>
      <c r="J452" s="93" t="s">
        <v>547</v>
      </c>
      <c r="K452" s="93" t="str">
        <f>VLOOKUP(Data!$J452,tblCountries[[Actual]:[Mapping]],2,FALSE)</f>
        <v>Somalia</v>
      </c>
      <c r="L452" s="93" t="str">
        <f>VLOOKUP(Data!$J452,tblCountries[[Actual]:[Continente]],3,FALSE)</f>
        <v>Africa</v>
      </c>
      <c r="M452" s="93" t="s">
        <v>8</v>
      </c>
      <c r="N452" s="97">
        <v>6.1</v>
      </c>
      <c r="O452" s="98" t="s">
        <v>4021</v>
      </c>
      <c r="P452" s="99" t="s">
        <v>4030</v>
      </c>
      <c r="Q452" s="100" t="s">
        <v>4049</v>
      </c>
    </row>
    <row r="453" spans="2:17" ht="15" customHeight="1" x14ac:dyDescent="0.25">
      <c r="B453" s="93" t="s">
        <v>2448</v>
      </c>
      <c r="C453" s="94">
        <v>41055.123460648145</v>
      </c>
      <c r="D453" s="95">
        <v>900000</v>
      </c>
      <c r="E453" s="93">
        <v>900000</v>
      </c>
      <c r="F453" s="93" t="s">
        <v>39</v>
      </c>
      <c r="G453" s="96">
        <f>Data!$E453*VLOOKUP(Data!$F453,tblXrate[],2,FALSE)</f>
        <v>16027.125018698311</v>
      </c>
      <c r="H453" s="93" t="s">
        <v>548</v>
      </c>
      <c r="I453" s="93" t="s">
        <v>51</v>
      </c>
      <c r="J453" s="93" t="s">
        <v>7</v>
      </c>
      <c r="K453" s="93" t="str">
        <f>VLOOKUP(Data!$J453,tblCountries[[Actual]:[Mapping]],2,FALSE)</f>
        <v>India</v>
      </c>
      <c r="L453" s="93" t="str">
        <f>VLOOKUP(Data!$J453,tblCountries[[Actual]:[Continente]],3,FALSE)</f>
        <v>Asia</v>
      </c>
      <c r="M453" s="93" t="s">
        <v>24</v>
      </c>
      <c r="N453" s="97">
        <v>6.1</v>
      </c>
      <c r="O453" s="98" t="s">
        <v>4021</v>
      </c>
      <c r="P453" s="99" t="s">
        <v>4028</v>
      </c>
      <c r="Q453" s="100" t="s">
        <v>4048</v>
      </c>
    </row>
    <row r="454" spans="2:17" ht="15" customHeight="1" x14ac:dyDescent="0.25">
      <c r="B454" s="93" t="s">
        <v>2449</v>
      </c>
      <c r="C454" s="94">
        <v>41055.12605324074</v>
      </c>
      <c r="D454" s="95" t="s">
        <v>549</v>
      </c>
      <c r="E454" s="93">
        <v>7500</v>
      </c>
      <c r="F454" s="93" t="s">
        <v>5</v>
      </c>
      <c r="G454" s="96">
        <f>Data!$E454*VLOOKUP(Data!$F454,tblXrate[],2,FALSE)</f>
        <v>7500</v>
      </c>
      <c r="H454" s="93" t="s">
        <v>550</v>
      </c>
      <c r="I454" s="93" t="s">
        <v>19</v>
      </c>
      <c r="J454" s="93" t="s">
        <v>72</v>
      </c>
      <c r="K454" s="93" t="str">
        <f>VLOOKUP(Data!$J454,tblCountries[[Actual]:[Mapping]],2,FALSE)</f>
        <v>Romania</v>
      </c>
      <c r="L454" s="93" t="str">
        <f>VLOOKUP(Data!$J454,tblCountries[[Actual]:[Continente]],3,FALSE)</f>
        <v>Europa</v>
      </c>
      <c r="M454" s="93" t="s">
        <v>12</v>
      </c>
      <c r="N454" s="97">
        <v>6.1</v>
      </c>
      <c r="O454" s="98" t="s">
        <v>4021</v>
      </c>
      <c r="P454" s="99" t="s">
        <v>4027</v>
      </c>
      <c r="Q454" s="100" t="s">
        <v>4048</v>
      </c>
    </row>
    <row r="455" spans="2:17" ht="15" customHeight="1" x14ac:dyDescent="0.25">
      <c r="B455" s="93" t="s">
        <v>2450</v>
      </c>
      <c r="C455" s="94">
        <v>41055.126180555555</v>
      </c>
      <c r="D455" s="95">
        <v>60000</v>
      </c>
      <c r="E455" s="93">
        <v>60000</v>
      </c>
      <c r="F455" s="93" t="s">
        <v>5</v>
      </c>
      <c r="G455" s="96">
        <f>Data!$E455*VLOOKUP(Data!$F455,tblXrate[],2,FALSE)</f>
        <v>60000</v>
      </c>
      <c r="H455" s="93" t="s">
        <v>551</v>
      </c>
      <c r="I455" s="93" t="s">
        <v>19</v>
      </c>
      <c r="J455" s="93" t="s">
        <v>14</v>
      </c>
      <c r="K455" s="93" t="str">
        <f>VLOOKUP(Data!$J455,tblCountries[[Actual]:[Mapping]],2,FALSE)</f>
        <v>USA</v>
      </c>
      <c r="L455" s="93" t="str">
        <f>VLOOKUP(Data!$J455,tblCountries[[Actual]:[Continente]],3,FALSE)</f>
        <v>America</v>
      </c>
      <c r="M455" s="93" t="s">
        <v>12</v>
      </c>
      <c r="N455" s="97">
        <v>6.1</v>
      </c>
      <c r="O455" s="98" t="s">
        <v>4021</v>
      </c>
      <c r="P455" s="99" t="s">
        <v>4030</v>
      </c>
      <c r="Q455" s="100" t="s">
        <v>4049</v>
      </c>
    </row>
    <row r="456" spans="2:17" ht="15" customHeight="1" x14ac:dyDescent="0.25">
      <c r="B456" s="93" t="s">
        <v>2451</v>
      </c>
      <c r="C456" s="94">
        <v>41055.126875000002</v>
      </c>
      <c r="D456" s="95" t="s">
        <v>552</v>
      </c>
      <c r="E456" s="93">
        <v>800000</v>
      </c>
      <c r="F456" s="93" t="s">
        <v>39</v>
      </c>
      <c r="G456" s="96">
        <f>Data!$E456*VLOOKUP(Data!$F456,tblXrate[],2,FALSE)</f>
        <v>14246.333349954055</v>
      </c>
      <c r="H456" s="93" t="s">
        <v>553</v>
      </c>
      <c r="I456" s="93" t="s">
        <v>3940</v>
      </c>
      <c r="J456" s="93" t="s">
        <v>7</v>
      </c>
      <c r="K456" s="93" t="str">
        <f>VLOOKUP(Data!$J456,tblCountries[[Actual]:[Mapping]],2,FALSE)</f>
        <v>India</v>
      </c>
      <c r="L456" s="93" t="str">
        <f>VLOOKUP(Data!$J456,tblCountries[[Actual]:[Continente]],3,FALSE)</f>
        <v>Asia</v>
      </c>
      <c r="M456" s="93" t="s">
        <v>12</v>
      </c>
      <c r="N456" s="97">
        <v>6.1</v>
      </c>
      <c r="O456" s="98" t="s">
        <v>4021</v>
      </c>
      <c r="P456" s="99" t="s">
        <v>4028</v>
      </c>
      <c r="Q456" s="100" t="s">
        <v>4048</v>
      </c>
    </row>
    <row r="457" spans="2:17" ht="15" customHeight="1" x14ac:dyDescent="0.25">
      <c r="B457" s="93" t="s">
        <v>2452</v>
      </c>
      <c r="C457" s="94">
        <v>41055.127187500002</v>
      </c>
      <c r="D457" s="95">
        <v>80000</v>
      </c>
      <c r="E457" s="93">
        <v>80000</v>
      </c>
      <c r="F457" s="93" t="s">
        <v>5</v>
      </c>
      <c r="G457" s="96">
        <f>Data!$E457*VLOOKUP(Data!$F457,tblXrate[],2,FALSE)</f>
        <v>80000</v>
      </c>
      <c r="H457" s="93" t="s">
        <v>554</v>
      </c>
      <c r="I457" s="93" t="s">
        <v>51</v>
      </c>
      <c r="J457" s="93" t="s">
        <v>14</v>
      </c>
      <c r="K457" s="93" t="str">
        <f>VLOOKUP(Data!$J457,tblCountries[[Actual]:[Mapping]],2,FALSE)</f>
        <v>USA</v>
      </c>
      <c r="L457" s="93" t="str">
        <f>VLOOKUP(Data!$J457,tblCountries[[Actual]:[Continente]],3,FALSE)</f>
        <v>America</v>
      </c>
      <c r="M457" s="93" t="s">
        <v>24</v>
      </c>
      <c r="N457" s="97">
        <v>6.1</v>
      </c>
      <c r="O457" s="98" t="s">
        <v>4021</v>
      </c>
      <c r="P457" s="99" t="s">
        <v>4030</v>
      </c>
      <c r="Q457" s="100" t="s">
        <v>4049</v>
      </c>
    </row>
    <row r="458" spans="2:17" ht="15" customHeight="1" x14ac:dyDescent="0.25">
      <c r="B458" s="93" t="s">
        <v>2453</v>
      </c>
      <c r="C458" s="94">
        <v>41055.127418981479</v>
      </c>
      <c r="D458" s="95" t="s">
        <v>555</v>
      </c>
      <c r="E458" s="93">
        <v>38000</v>
      </c>
      <c r="F458" s="93" t="s">
        <v>68</v>
      </c>
      <c r="G458" s="96">
        <f>Data!$E458*VLOOKUP(Data!$F458,tblXrate[],2,FALSE)</f>
        <v>59894.774338556796</v>
      </c>
      <c r="H458" s="93" t="s">
        <v>556</v>
      </c>
      <c r="I458" s="93" t="s">
        <v>309</v>
      </c>
      <c r="J458" s="93" t="s">
        <v>70</v>
      </c>
      <c r="K458" s="93" t="str">
        <f>VLOOKUP(Data!$J458,tblCountries[[Actual]:[Mapping]],2,FALSE)</f>
        <v>UK</v>
      </c>
      <c r="L458" s="93" t="str">
        <f>VLOOKUP(Data!$J458,tblCountries[[Actual]:[Continente]],3,FALSE)</f>
        <v>Europa</v>
      </c>
      <c r="M458" s="93" t="s">
        <v>8</v>
      </c>
      <c r="N458" s="97">
        <v>6.1</v>
      </c>
      <c r="O458" s="98" t="s">
        <v>4021</v>
      </c>
      <c r="P458" s="99" t="s">
        <v>4030</v>
      </c>
      <c r="Q458" s="100" t="s">
        <v>4049</v>
      </c>
    </row>
    <row r="459" spans="2:17" ht="15" customHeight="1" x14ac:dyDescent="0.25">
      <c r="B459" s="93" t="s">
        <v>2454</v>
      </c>
      <c r="C459" s="94">
        <v>41055.127847222226</v>
      </c>
      <c r="D459" s="95" t="s">
        <v>557</v>
      </c>
      <c r="E459" s="93">
        <v>52000</v>
      </c>
      <c r="F459" s="93" t="s">
        <v>85</v>
      </c>
      <c r="G459" s="96">
        <f>Data!$E459*VLOOKUP(Data!$F459,tblXrate[],2,FALSE)</f>
        <v>51134.799197576998</v>
      </c>
      <c r="H459" s="93" t="s">
        <v>558</v>
      </c>
      <c r="I459" s="93" t="s">
        <v>51</v>
      </c>
      <c r="J459" s="93" t="s">
        <v>87</v>
      </c>
      <c r="K459" s="93" t="str">
        <f>VLOOKUP(Data!$J459,tblCountries[[Actual]:[Mapping]],2,FALSE)</f>
        <v>Canada</v>
      </c>
      <c r="L459" s="93" t="str">
        <f>VLOOKUP(Data!$J459,tblCountries[[Actual]:[Continente]],3,FALSE)</f>
        <v>America</v>
      </c>
      <c r="M459" s="93" t="s">
        <v>8</v>
      </c>
      <c r="N459" s="97">
        <v>6.1</v>
      </c>
      <c r="O459" s="98" t="s">
        <v>4021</v>
      </c>
      <c r="P459" s="99" t="s">
        <v>4030</v>
      </c>
      <c r="Q459" s="100" t="s">
        <v>4049</v>
      </c>
    </row>
    <row r="460" spans="2:17" ht="15" customHeight="1" x14ac:dyDescent="0.25">
      <c r="B460" s="93" t="s">
        <v>2455</v>
      </c>
      <c r="C460" s="94">
        <v>41055.129351851851</v>
      </c>
      <c r="D460" s="95">
        <v>125000</v>
      </c>
      <c r="E460" s="93">
        <v>125000</v>
      </c>
      <c r="F460" s="93" t="s">
        <v>5</v>
      </c>
      <c r="G460" s="96">
        <f>Data!$E460*VLOOKUP(Data!$F460,tblXrate[],2,FALSE)</f>
        <v>125000</v>
      </c>
      <c r="H460" s="93" t="s">
        <v>559</v>
      </c>
      <c r="I460" s="93" t="s">
        <v>51</v>
      </c>
      <c r="J460" s="93" t="s">
        <v>14</v>
      </c>
      <c r="K460" s="93" t="str">
        <f>VLOOKUP(Data!$J460,tblCountries[[Actual]:[Mapping]],2,FALSE)</f>
        <v>USA</v>
      </c>
      <c r="L460" s="93" t="str">
        <f>VLOOKUP(Data!$J460,tblCountries[[Actual]:[Continente]],3,FALSE)</f>
        <v>America</v>
      </c>
      <c r="M460" s="93" t="s">
        <v>17</v>
      </c>
      <c r="N460" s="97">
        <v>6.1</v>
      </c>
      <c r="O460" s="98" t="s">
        <v>4021</v>
      </c>
      <c r="P460" s="99" t="s">
        <v>4031</v>
      </c>
      <c r="Q460" s="100" t="s">
        <v>4049</v>
      </c>
    </row>
    <row r="461" spans="2:17" ht="15" customHeight="1" x14ac:dyDescent="0.25">
      <c r="B461" s="93" t="s">
        <v>2456</v>
      </c>
      <c r="C461" s="94">
        <v>41055.129594907405</v>
      </c>
      <c r="D461" s="95">
        <v>52000</v>
      </c>
      <c r="E461" s="93">
        <v>52000</v>
      </c>
      <c r="F461" s="93" t="s">
        <v>5</v>
      </c>
      <c r="G461" s="96">
        <f>Data!$E461*VLOOKUP(Data!$F461,tblXrate[],2,FALSE)</f>
        <v>52000</v>
      </c>
      <c r="H461" s="93" t="s">
        <v>560</v>
      </c>
      <c r="I461" s="93" t="s">
        <v>19</v>
      </c>
      <c r="J461" s="93" t="s">
        <v>14</v>
      </c>
      <c r="K461" s="93" t="str">
        <f>VLOOKUP(Data!$J461,tblCountries[[Actual]:[Mapping]],2,FALSE)</f>
        <v>USA</v>
      </c>
      <c r="L461" s="93" t="str">
        <f>VLOOKUP(Data!$J461,tblCountries[[Actual]:[Continente]],3,FALSE)</f>
        <v>America</v>
      </c>
      <c r="M461" s="93" t="s">
        <v>17</v>
      </c>
      <c r="N461" s="97">
        <v>6.1</v>
      </c>
      <c r="O461" s="98" t="s">
        <v>4021</v>
      </c>
      <c r="P461" s="99" t="s">
        <v>4030</v>
      </c>
      <c r="Q461" s="100" t="s">
        <v>4049</v>
      </c>
    </row>
    <row r="462" spans="2:17" ht="15" customHeight="1" x14ac:dyDescent="0.25">
      <c r="B462" s="93" t="s">
        <v>2457</v>
      </c>
      <c r="C462" s="94">
        <v>41055.130393518521</v>
      </c>
      <c r="D462" s="95">
        <v>45000</v>
      </c>
      <c r="E462" s="93">
        <v>45000</v>
      </c>
      <c r="F462" s="93" t="s">
        <v>5</v>
      </c>
      <c r="G462" s="96">
        <f>Data!$E462*VLOOKUP(Data!$F462,tblXrate[],2,FALSE)</f>
        <v>45000</v>
      </c>
      <c r="H462" s="93" t="s">
        <v>19</v>
      </c>
      <c r="I462" s="93" t="s">
        <v>19</v>
      </c>
      <c r="J462" s="93" t="s">
        <v>14</v>
      </c>
      <c r="K462" s="93" t="str">
        <f>VLOOKUP(Data!$J462,tblCountries[[Actual]:[Mapping]],2,FALSE)</f>
        <v>USA</v>
      </c>
      <c r="L462" s="93" t="str">
        <f>VLOOKUP(Data!$J462,tblCountries[[Actual]:[Continente]],3,FALSE)</f>
        <v>America</v>
      </c>
      <c r="M462" s="93" t="s">
        <v>8</v>
      </c>
      <c r="N462" s="97">
        <v>6.1</v>
      </c>
      <c r="O462" s="98" t="s">
        <v>4021</v>
      </c>
      <c r="P462" s="99" t="s">
        <v>4029</v>
      </c>
      <c r="Q462" s="100" t="s">
        <v>4048</v>
      </c>
    </row>
    <row r="463" spans="2:17" ht="15" customHeight="1" x14ac:dyDescent="0.25">
      <c r="B463" s="93" t="s">
        <v>2458</v>
      </c>
      <c r="C463" s="94">
        <v>41055.130879629629</v>
      </c>
      <c r="D463" s="95">
        <v>25000</v>
      </c>
      <c r="E463" s="93">
        <v>25000</v>
      </c>
      <c r="F463" s="93" t="s">
        <v>68</v>
      </c>
      <c r="G463" s="96">
        <f>Data!$E463*VLOOKUP(Data!$F463,tblXrate[],2,FALSE)</f>
        <v>39404.456801682099</v>
      </c>
      <c r="H463" s="93" t="s">
        <v>19</v>
      </c>
      <c r="I463" s="93" t="s">
        <v>19</v>
      </c>
      <c r="J463" s="93" t="s">
        <v>70</v>
      </c>
      <c r="K463" s="93" t="str">
        <f>VLOOKUP(Data!$J463,tblCountries[[Actual]:[Mapping]],2,FALSE)</f>
        <v>UK</v>
      </c>
      <c r="L463" s="93" t="str">
        <f>VLOOKUP(Data!$J463,tblCountries[[Actual]:[Continente]],3,FALSE)</f>
        <v>Europa</v>
      </c>
      <c r="M463" s="93" t="s">
        <v>8</v>
      </c>
      <c r="N463" s="97">
        <v>6.1</v>
      </c>
      <c r="O463" s="98" t="s">
        <v>4021</v>
      </c>
      <c r="P463" s="99" t="s">
        <v>4029</v>
      </c>
      <c r="Q463" s="100" t="s">
        <v>4048</v>
      </c>
    </row>
    <row r="464" spans="2:17" ht="15" customHeight="1" x14ac:dyDescent="0.25">
      <c r="B464" s="93" t="s">
        <v>2459</v>
      </c>
      <c r="C464" s="94">
        <v>41055.131747685184</v>
      </c>
      <c r="D464" s="95">
        <v>60000</v>
      </c>
      <c r="E464" s="93">
        <v>60000</v>
      </c>
      <c r="F464" s="93" t="s">
        <v>5</v>
      </c>
      <c r="G464" s="96">
        <f>Data!$E464*VLOOKUP(Data!$F464,tblXrate[],2,FALSE)</f>
        <v>60000</v>
      </c>
      <c r="H464" s="93" t="s">
        <v>561</v>
      </c>
      <c r="I464" s="93" t="s">
        <v>51</v>
      </c>
      <c r="J464" s="93" t="s">
        <v>14</v>
      </c>
      <c r="K464" s="93" t="str">
        <f>VLOOKUP(Data!$J464,tblCountries[[Actual]:[Mapping]],2,FALSE)</f>
        <v>USA</v>
      </c>
      <c r="L464" s="93" t="str">
        <f>VLOOKUP(Data!$J464,tblCountries[[Actual]:[Continente]],3,FALSE)</f>
        <v>America</v>
      </c>
      <c r="M464" s="93" t="s">
        <v>12</v>
      </c>
      <c r="N464" s="97">
        <v>6.1</v>
      </c>
      <c r="O464" s="98" t="s">
        <v>4021</v>
      </c>
      <c r="P464" s="99" t="s">
        <v>4030</v>
      </c>
      <c r="Q464" s="100" t="s">
        <v>4049</v>
      </c>
    </row>
    <row r="465" spans="2:17" ht="15" customHeight="1" x14ac:dyDescent="0.25">
      <c r="B465" s="93" t="s">
        <v>2460</v>
      </c>
      <c r="C465" s="94">
        <v>41055.13181712963</v>
      </c>
      <c r="D465" s="95" t="s">
        <v>562</v>
      </c>
      <c r="E465" s="93">
        <v>70000</v>
      </c>
      <c r="F465" s="93" t="s">
        <v>85</v>
      </c>
      <c r="G465" s="96">
        <f>Data!$E465*VLOOKUP(Data!$F465,tblXrate[],2,FALSE)</f>
        <v>68835.306612122877</v>
      </c>
      <c r="H465" s="93" t="s">
        <v>563</v>
      </c>
      <c r="I465" s="93" t="s">
        <v>51</v>
      </c>
      <c r="J465" s="93" t="s">
        <v>87</v>
      </c>
      <c r="K465" s="93" t="str">
        <f>VLOOKUP(Data!$J465,tblCountries[[Actual]:[Mapping]],2,FALSE)</f>
        <v>Canada</v>
      </c>
      <c r="L465" s="93" t="str">
        <f>VLOOKUP(Data!$J465,tblCountries[[Actual]:[Continente]],3,FALSE)</f>
        <v>America</v>
      </c>
      <c r="M465" s="93" t="s">
        <v>24</v>
      </c>
      <c r="N465" s="97">
        <v>6.1</v>
      </c>
      <c r="O465" s="98" t="s">
        <v>4021</v>
      </c>
      <c r="P465" s="99" t="s">
        <v>4030</v>
      </c>
      <c r="Q465" s="100" t="s">
        <v>4049</v>
      </c>
    </row>
    <row r="466" spans="2:17" ht="15" customHeight="1" x14ac:dyDescent="0.25">
      <c r="B466" s="93" t="s">
        <v>2461</v>
      </c>
      <c r="C466" s="94">
        <v>41055.132881944446</v>
      </c>
      <c r="D466" s="95" t="s">
        <v>564</v>
      </c>
      <c r="E466" s="93">
        <v>5250</v>
      </c>
      <c r="F466" s="93" t="s">
        <v>5</v>
      </c>
      <c r="G466" s="96">
        <f>Data!$E466*VLOOKUP(Data!$F466,tblXrate[],2,FALSE)</f>
        <v>5250</v>
      </c>
      <c r="H466" s="93" t="s">
        <v>565</v>
      </c>
      <c r="I466" s="93" t="s">
        <v>66</v>
      </c>
      <c r="J466" s="93" t="s">
        <v>566</v>
      </c>
      <c r="K466" s="93" t="str">
        <f>VLOOKUP(Data!$J466,tblCountries[[Actual]:[Mapping]],2,FALSE)</f>
        <v>Republic of Georgia</v>
      </c>
      <c r="L466" s="93" t="str">
        <f>VLOOKUP(Data!$J466,tblCountries[[Actual]:[Continente]],3,FALSE)</f>
        <v>Europa</v>
      </c>
      <c r="M466" s="93" t="s">
        <v>8</v>
      </c>
      <c r="N466" s="97">
        <v>6.1</v>
      </c>
      <c r="O466" s="98" t="s">
        <v>4021</v>
      </c>
      <c r="P466" s="99" t="s">
        <v>4027</v>
      </c>
      <c r="Q466" s="100" t="s">
        <v>4048</v>
      </c>
    </row>
    <row r="467" spans="2:17" ht="15" customHeight="1" x14ac:dyDescent="0.25">
      <c r="B467" s="93" t="s">
        <v>2462</v>
      </c>
      <c r="C467" s="94">
        <v>41055.133148148147</v>
      </c>
      <c r="D467" s="95">
        <v>87000</v>
      </c>
      <c r="E467" s="93">
        <v>87000</v>
      </c>
      <c r="F467" s="93" t="s">
        <v>85</v>
      </c>
      <c r="G467" s="96">
        <f>Data!$E467*VLOOKUP(Data!$F467,tblXrate[],2,FALSE)</f>
        <v>85552.452503638444</v>
      </c>
      <c r="H467" s="93" t="s">
        <v>567</v>
      </c>
      <c r="I467" s="93" t="s">
        <v>51</v>
      </c>
      <c r="J467" s="93" t="s">
        <v>87</v>
      </c>
      <c r="K467" s="93" t="str">
        <f>VLOOKUP(Data!$J467,tblCountries[[Actual]:[Mapping]],2,FALSE)</f>
        <v>Canada</v>
      </c>
      <c r="L467" s="93" t="str">
        <f>VLOOKUP(Data!$J467,tblCountries[[Actual]:[Continente]],3,FALSE)</f>
        <v>America</v>
      </c>
      <c r="M467" s="93" t="s">
        <v>8</v>
      </c>
      <c r="N467" s="97">
        <v>6.1</v>
      </c>
      <c r="O467" s="98" t="s">
        <v>4021</v>
      </c>
      <c r="P467" s="99" t="s">
        <v>4030</v>
      </c>
      <c r="Q467" s="100" t="s">
        <v>4049</v>
      </c>
    </row>
    <row r="468" spans="2:17" ht="15" customHeight="1" x14ac:dyDescent="0.25">
      <c r="B468" s="93" t="s">
        <v>2463</v>
      </c>
      <c r="C468" s="94">
        <v>41055.13417824074</v>
      </c>
      <c r="D468" s="95">
        <v>125000</v>
      </c>
      <c r="E468" s="93">
        <v>125000</v>
      </c>
      <c r="F468" s="93" t="s">
        <v>39</v>
      </c>
      <c r="G468" s="96">
        <f>Data!$E468*VLOOKUP(Data!$F468,tblXrate[],2,FALSE)</f>
        <v>2225.989585930321</v>
      </c>
      <c r="H468" s="93" t="s">
        <v>568</v>
      </c>
      <c r="I468" s="93" t="s">
        <v>19</v>
      </c>
      <c r="J468" s="93" t="s">
        <v>7</v>
      </c>
      <c r="K468" s="93" t="str">
        <f>VLOOKUP(Data!$J468,tblCountries[[Actual]:[Mapping]],2,FALSE)</f>
        <v>India</v>
      </c>
      <c r="L468" s="93" t="str">
        <f>VLOOKUP(Data!$J468,tblCountries[[Actual]:[Continente]],3,FALSE)</f>
        <v>Asia</v>
      </c>
      <c r="M468" s="93" t="s">
        <v>8</v>
      </c>
      <c r="N468" s="97">
        <v>6.1</v>
      </c>
      <c r="O468" s="98" t="s">
        <v>4021</v>
      </c>
      <c r="P468" s="99" t="s">
        <v>4027</v>
      </c>
      <c r="Q468" s="100" t="s">
        <v>4048</v>
      </c>
    </row>
    <row r="469" spans="2:17" ht="15" customHeight="1" x14ac:dyDescent="0.25">
      <c r="B469" s="93" t="s">
        <v>2464</v>
      </c>
      <c r="C469" s="94">
        <v>41055.135231481479</v>
      </c>
      <c r="D469" s="95">
        <v>150000</v>
      </c>
      <c r="E469" s="93">
        <v>150000</v>
      </c>
      <c r="F469" s="93" t="s">
        <v>5</v>
      </c>
      <c r="G469" s="96">
        <f>Data!$E469*VLOOKUP(Data!$F469,tblXrate[],2,FALSE)</f>
        <v>150000</v>
      </c>
      <c r="H469" s="93" t="s">
        <v>28</v>
      </c>
      <c r="I469" s="93" t="s">
        <v>3940</v>
      </c>
      <c r="J469" s="93" t="s">
        <v>14</v>
      </c>
      <c r="K469" s="93" t="str">
        <f>VLOOKUP(Data!$J469,tblCountries[[Actual]:[Mapping]],2,FALSE)</f>
        <v>USA</v>
      </c>
      <c r="L469" s="93" t="str">
        <f>VLOOKUP(Data!$J469,tblCountries[[Actual]:[Continente]],3,FALSE)</f>
        <v>America</v>
      </c>
      <c r="M469" s="93" t="s">
        <v>17</v>
      </c>
      <c r="N469" s="97">
        <v>6.1</v>
      </c>
      <c r="O469" s="98" t="s">
        <v>4021</v>
      </c>
      <c r="P469" s="99" t="s">
        <v>4031</v>
      </c>
      <c r="Q469" s="100" t="s">
        <v>4049</v>
      </c>
    </row>
    <row r="470" spans="2:17" ht="15" customHeight="1" x14ac:dyDescent="0.25">
      <c r="B470" s="93" t="s">
        <v>2465</v>
      </c>
      <c r="C470" s="94">
        <v>41055.135428240741</v>
      </c>
      <c r="D470" s="95">
        <v>50000</v>
      </c>
      <c r="E470" s="93">
        <v>50000</v>
      </c>
      <c r="F470" s="93" t="s">
        <v>5</v>
      </c>
      <c r="G470" s="96">
        <f>Data!$E470*VLOOKUP(Data!$F470,tblXrate[],2,FALSE)</f>
        <v>50000</v>
      </c>
      <c r="H470" s="93" t="s">
        <v>569</v>
      </c>
      <c r="I470" s="93" t="s">
        <v>19</v>
      </c>
      <c r="J470" s="93" t="s">
        <v>14</v>
      </c>
      <c r="K470" s="93" t="str">
        <f>VLOOKUP(Data!$J470,tblCountries[[Actual]:[Mapping]],2,FALSE)</f>
        <v>USA</v>
      </c>
      <c r="L470" s="93" t="str">
        <f>VLOOKUP(Data!$J470,tblCountries[[Actual]:[Continente]],3,FALSE)</f>
        <v>America</v>
      </c>
      <c r="M470" s="93" t="s">
        <v>8</v>
      </c>
      <c r="N470" s="97">
        <v>6.1</v>
      </c>
      <c r="O470" s="98" t="s">
        <v>4021</v>
      </c>
      <c r="P470" s="99" t="s">
        <v>4030</v>
      </c>
      <c r="Q470" s="100" t="s">
        <v>4049</v>
      </c>
    </row>
    <row r="471" spans="2:17" ht="15" customHeight="1" x14ac:dyDescent="0.25">
      <c r="B471" s="93" t="s">
        <v>2466</v>
      </c>
      <c r="C471" s="94">
        <v>41055.135462962964</v>
      </c>
      <c r="D471" s="95">
        <v>70000</v>
      </c>
      <c r="E471" s="93">
        <v>70000</v>
      </c>
      <c r="F471" s="93" t="s">
        <v>5</v>
      </c>
      <c r="G471" s="96">
        <f>Data!$E471*VLOOKUP(Data!$F471,tblXrate[],2,FALSE)</f>
        <v>70000</v>
      </c>
      <c r="H471" s="93" t="s">
        <v>19</v>
      </c>
      <c r="I471" s="93" t="s">
        <v>19</v>
      </c>
      <c r="J471" s="93" t="s">
        <v>14</v>
      </c>
      <c r="K471" s="93" t="str">
        <f>VLOOKUP(Data!$J471,tblCountries[[Actual]:[Mapping]],2,FALSE)</f>
        <v>USA</v>
      </c>
      <c r="L471" s="93" t="str">
        <f>VLOOKUP(Data!$J471,tblCountries[[Actual]:[Continente]],3,FALSE)</f>
        <v>America</v>
      </c>
      <c r="M471" s="93" t="s">
        <v>8</v>
      </c>
      <c r="N471" s="97">
        <v>6.1</v>
      </c>
      <c r="O471" s="98" t="s">
        <v>4021</v>
      </c>
      <c r="P471" s="99" t="s">
        <v>4030</v>
      </c>
      <c r="Q471" s="100" t="s">
        <v>4049</v>
      </c>
    </row>
    <row r="472" spans="2:17" ht="15" customHeight="1" x14ac:dyDescent="0.25">
      <c r="B472" s="93" t="s">
        <v>2467</v>
      </c>
      <c r="C472" s="94">
        <v>41055.135763888888</v>
      </c>
      <c r="D472" s="95" t="s">
        <v>570</v>
      </c>
      <c r="E472" s="93">
        <v>28500</v>
      </c>
      <c r="F472" s="93" t="s">
        <v>68</v>
      </c>
      <c r="G472" s="96">
        <f>Data!$E472*VLOOKUP(Data!$F472,tblXrate[],2,FALSE)</f>
        <v>44921.080753917595</v>
      </c>
      <c r="H472" s="93" t="s">
        <v>571</v>
      </c>
      <c r="I472" s="93" t="s">
        <v>51</v>
      </c>
      <c r="J472" s="93" t="s">
        <v>70</v>
      </c>
      <c r="K472" s="93" t="str">
        <f>VLOOKUP(Data!$J472,tblCountries[[Actual]:[Mapping]],2,FALSE)</f>
        <v>UK</v>
      </c>
      <c r="L472" s="93" t="str">
        <f>VLOOKUP(Data!$J472,tblCountries[[Actual]:[Continente]],3,FALSE)</f>
        <v>Europa</v>
      </c>
      <c r="M472" s="93" t="s">
        <v>17</v>
      </c>
      <c r="N472" s="97">
        <v>6.1</v>
      </c>
      <c r="O472" s="98" t="s">
        <v>4021</v>
      </c>
      <c r="P472" s="99" t="s">
        <v>4029</v>
      </c>
      <c r="Q472" s="100" t="s">
        <v>4048</v>
      </c>
    </row>
    <row r="473" spans="2:17" ht="15" customHeight="1" x14ac:dyDescent="0.25">
      <c r="B473" s="93" t="s">
        <v>2468</v>
      </c>
      <c r="C473" s="94">
        <v>41055.135995370372</v>
      </c>
      <c r="D473" s="95">
        <v>20000</v>
      </c>
      <c r="E473" s="93">
        <v>20000</v>
      </c>
      <c r="F473" s="93" t="s">
        <v>5</v>
      </c>
      <c r="G473" s="96">
        <f>Data!$E473*VLOOKUP(Data!$F473,tblXrate[],2,FALSE)</f>
        <v>20000</v>
      </c>
      <c r="H473" s="93" t="s">
        <v>66</v>
      </c>
      <c r="I473" s="93" t="s">
        <v>66</v>
      </c>
      <c r="J473" s="93" t="s">
        <v>7</v>
      </c>
      <c r="K473" s="93" t="str">
        <f>VLOOKUP(Data!$J473,tblCountries[[Actual]:[Mapping]],2,FALSE)</f>
        <v>India</v>
      </c>
      <c r="L473" s="93" t="str">
        <f>VLOOKUP(Data!$J473,tblCountries[[Actual]:[Continente]],3,FALSE)</f>
        <v>Asia</v>
      </c>
      <c r="M473" s="93" t="s">
        <v>8</v>
      </c>
      <c r="N473" s="97">
        <v>6.1</v>
      </c>
      <c r="O473" s="98" t="s">
        <v>4021</v>
      </c>
      <c r="P473" s="99" t="s">
        <v>4028</v>
      </c>
      <c r="Q473" s="100" t="s">
        <v>4048</v>
      </c>
    </row>
    <row r="474" spans="2:17" ht="15" customHeight="1" x14ac:dyDescent="0.25">
      <c r="B474" s="93" t="s">
        <v>2469</v>
      </c>
      <c r="C474" s="94">
        <v>41055.136782407404</v>
      </c>
      <c r="D474" s="95">
        <v>12000</v>
      </c>
      <c r="E474" s="93">
        <v>12000</v>
      </c>
      <c r="F474" s="93" t="s">
        <v>5</v>
      </c>
      <c r="G474" s="96">
        <f>Data!$E474*VLOOKUP(Data!$F474,tblXrate[],2,FALSE)</f>
        <v>12000</v>
      </c>
      <c r="H474" s="93" t="s">
        <v>572</v>
      </c>
      <c r="I474" s="93" t="s">
        <v>19</v>
      </c>
      <c r="J474" s="93" t="s">
        <v>573</v>
      </c>
      <c r="K474" s="93" t="str">
        <f>VLOOKUP(Data!$J474,tblCountries[[Actual]:[Mapping]],2,FALSE)</f>
        <v>Estonia</v>
      </c>
      <c r="L474" s="93" t="str">
        <f>VLOOKUP(Data!$J474,tblCountries[[Actual]:[Continente]],3,FALSE)</f>
        <v>Europa</v>
      </c>
      <c r="M474" s="93" t="s">
        <v>12</v>
      </c>
      <c r="N474" s="97">
        <v>6.1</v>
      </c>
      <c r="O474" s="98" t="s">
        <v>4021</v>
      </c>
      <c r="P474" s="99" t="s">
        <v>4028</v>
      </c>
      <c r="Q474" s="100" t="s">
        <v>4048</v>
      </c>
    </row>
    <row r="475" spans="2:17" ht="15" customHeight="1" x14ac:dyDescent="0.25">
      <c r="B475" s="93" t="s">
        <v>2470</v>
      </c>
      <c r="C475" s="94">
        <v>41055.137025462966</v>
      </c>
      <c r="D475" s="95">
        <v>1250000</v>
      </c>
      <c r="E475" s="93">
        <v>125000</v>
      </c>
      <c r="F475" s="93" t="s">
        <v>85</v>
      </c>
      <c r="G475" s="96">
        <f>Data!$E475*VLOOKUP(Data!$F475,tblXrate[],2,FALSE)</f>
        <v>122920.19037879085</v>
      </c>
      <c r="H475" s="93" t="s">
        <v>574</v>
      </c>
      <c r="I475" s="93" t="s">
        <v>309</v>
      </c>
      <c r="J475" s="93" t="s">
        <v>87</v>
      </c>
      <c r="K475" s="93" t="str">
        <f>VLOOKUP(Data!$J475,tblCountries[[Actual]:[Mapping]],2,FALSE)</f>
        <v>Canada</v>
      </c>
      <c r="L475" s="93" t="str">
        <f>VLOOKUP(Data!$J475,tblCountries[[Actual]:[Continente]],3,FALSE)</f>
        <v>America</v>
      </c>
      <c r="M475" s="93" t="s">
        <v>8</v>
      </c>
      <c r="N475" s="97">
        <v>6.1</v>
      </c>
      <c r="O475" s="98" t="s">
        <v>4021</v>
      </c>
      <c r="P475" s="99" t="s">
        <v>4031</v>
      </c>
      <c r="Q475" s="100" t="s">
        <v>4049</v>
      </c>
    </row>
    <row r="476" spans="2:17" ht="15" customHeight="1" x14ac:dyDescent="0.25">
      <c r="B476" s="93" t="s">
        <v>2471</v>
      </c>
      <c r="C476" s="94">
        <v>41055.138194444444</v>
      </c>
      <c r="D476" s="95">
        <v>30000</v>
      </c>
      <c r="E476" s="93">
        <v>30000</v>
      </c>
      <c r="F476" s="93" t="s">
        <v>5</v>
      </c>
      <c r="G476" s="96">
        <f>Data!$E476*VLOOKUP(Data!$F476,tblXrate[],2,FALSE)</f>
        <v>30000</v>
      </c>
      <c r="H476" s="93" t="s">
        <v>575</v>
      </c>
      <c r="I476" s="93" t="s">
        <v>19</v>
      </c>
      <c r="J476" s="93" t="s">
        <v>14</v>
      </c>
      <c r="K476" s="93" t="str">
        <f>VLOOKUP(Data!$J476,tblCountries[[Actual]:[Mapping]],2,FALSE)</f>
        <v>USA</v>
      </c>
      <c r="L476" s="93" t="str">
        <f>VLOOKUP(Data!$J476,tblCountries[[Actual]:[Continente]],3,FALSE)</f>
        <v>America</v>
      </c>
      <c r="M476" s="93" t="s">
        <v>185</v>
      </c>
      <c r="N476" s="97">
        <v>6.1</v>
      </c>
      <c r="O476" s="98" t="s">
        <v>4021</v>
      </c>
      <c r="P476" s="99" t="s">
        <v>4029</v>
      </c>
      <c r="Q476" s="100" t="s">
        <v>4048</v>
      </c>
    </row>
    <row r="477" spans="2:17" ht="15" customHeight="1" x14ac:dyDescent="0.25">
      <c r="B477" s="93" t="s">
        <v>2472</v>
      </c>
      <c r="C477" s="94">
        <v>41055.139884259261</v>
      </c>
      <c r="D477" s="95">
        <v>2000</v>
      </c>
      <c r="E477" s="93">
        <v>24000</v>
      </c>
      <c r="F477" s="93" t="s">
        <v>5</v>
      </c>
      <c r="G477" s="96">
        <f>Data!$E477*VLOOKUP(Data!$F477,tblXrate[],2,FALSE)</f>
        <v>24000</v>
      </c>
      <c r="H477" s="93" t="s">
        <v>521</v>
      </c>
      <c r="I477" s="93" t="s">
        <v>278</v>
      </c>
      <c r="J477" s="93" t="s">
        <v>576</v>
      </c>
      <c r="K477" s="93" t="str">
        <f>VLOOKUP(Data!$J477,tblCountries[[Actual]:[Mapping]],2,FALSE)</f>
        <v>Mozambique</v>
      </c>
      <c r="L477" s="93" t="str">
        <f>VLOOKUP(Data!$J477,tblCountries[[Actual]:[Continente]],3,FALSE)</f>
        <v>Africa</v>
      </c>
      <c r="M477" s="93" t="s">
        <v>17</v>
      </c>
      <c r="N477" s="97">
        <v>6.1</v>
      </c>
      <c r="O477" s="98" t="s">
        <v>4021</v>
      </c>
      <c r="P477" s="99" t="s">
        <v>4029</v>
      </c>
      <c r="Q477" s="100" t="s">
        <v>4048</v>
      </c>
    </row>
    <row r="478" spans="2:17" ht="15" customHeight="1" x14ac:dyDescent="0.25">
      <c r="B478" s="93" t="s">
        <v>2473</v>
      </c>
      <c r="C478" s="94">
        <v>41055.140219907407</v>
      </c>
      <c r="D478" s="95">
        <v>92000</v>
      </c>
      <c r="E478" s="93">
        <v>92000</v>
      </c>
      <c r="F478" s="93" t="s">
        <v>5</v>
      </c>
      <c r="G478" s="96">
        <f>Data!$E478*VLOOKUP(Data!$F478,tblXrate[],2,FALSE)</f>
        <v>92000</v>
      </c>
      <c r="H478" s="93" t="s">
        <v>577</v>
      </c>
      <c r="I478" s="93" t="s">
        <v>278</v>
      </c>
      <c r="J478" s="93" t="s">
        <v>14</v>
      </c>
      <c r="K478" s="93" t="str">
        <f>VLOOKUP(Data!$J478,tblCountries[[Actual]:[Mapping]],2,FALSE)</f>
        <v>USA</v>
      </c>
      <c r="L478" s="93" t="str">
        <f>VLOOKUP(Data!$J478,tblCountries[[Actual]:[Continente]],3,FALSE)</f>
        <v>America</v>
      </c>
      <c r="M478" s="93" t="s">
        <v>24</v>
      </c>
      <c r="N478" s="97">
        <v>6.1</v>
      </c>
      <c r="O478" s="98" t="s">
        <v>4021</v>
      </c>
      <c r="P478" s="99" t="s">
        <v>4030</v>
      </c>
      <c r="Q478" s="100" t="s">
        <v>4049</v>
      </c>
    </row>
    <row r="479" spans="2:17" ht="15" customHeight="1" x14ac:dyDescent="0.25">
      <c r="B479" s="93" t="s">
        <v>2474</v>
      </c>
      <c r="C479" s="94">
        <v>41055.140659722223</v>
      </c>
      <c r="D479" s="95">
        <v>52000</v>
      </c>
      <c r="E479" s="93">
        <v>52000</v>
      </c>
      <c r="F479" s="93" t="s">
        <v>5</v>
      </c>
      <c r="G479" s="96">
        <f>Data!$E479*VLOOKUP(Data!$F479,tblXrate[],2,FALSE)</f>
        <v>52000</v>
      </c>
      <c r="H479" s="93" t="s">
        <v>578</v>
      </c>
      <c r="I479" s="93" t="s">
        <v>19</v>
      </c>
      <c r="J479" s="93" t="s">
        <v>14</v>
      </c>
      <c r="K479" s="93" t="str">
        <f>VLOOKUP(Data!$J479,tblCountries[[Actual]:[Mapping]],2,FALSE)</f>
        <v>USA</v>
      </c>
      <c r="L479" s="93" t="str">
        <f>VLOOKUP(Data!$J479,tblCountries[[Actual]:[Continente]],3,FALSE)</f>
        <v>America</v>
      </c>
      <c r="M479" s="93" t="s">
        <v>8</v>
      </c>
      <c r="N479" s="97">
        <v>6.1</v>
      </c>
      <c r="O479" s="98" t="s">
        <v>4021</v>
      </c>
      <c r="P479" s="99" t="s">
        <v>4030</v>
      </c>
      <c r="Q479" s="100" t="s">
        <v>4049</v>
      </c>
    </row>
    <row r="480" spans="2:17" ht="15" customHeight="1" x14ac:dyDescent="0.25">
      <c r="B480" s="93" t="s">
        <v>2475</v>
      </c>
      <c r="C480" s="94">
        <v>41055.141562500001</v>
      </c>
      <c r="D480" s="95" t="s">
        <v>579</v>
      </c>
      <c r="E480" s="93">
        <v>169000</v>
      </c>
      <c r="F480" s="93" t="s">
        <v>5</v>
      </c>
      <c r="G480" s="96">
        <f>Data!$E480*VLOOKUP(Data!$F480,tblXrate[],2,FALSE)</f>
        <v>169000</v>
      </c>
      <c r="H480" s="93" t="s">
        <v>580</v>
      </c>
      <c r="I480" s="93" t="s">
        <v>3940</v>
      </c>
      <c r="J480" s="93" t="s">
        <v>14</v>
      </c>
      <c r="K480" s="93" t="str">
        <f>VLOOKUP(Data!$J480,tblCountries[[Actual]:[Mapping]],2,FALSE)</f>
        <v>USA</v>
      </c>
      <c r="L480" s="93" t="str">
        <f>VLOOKUP(Data!$J480,tblCountries[[Actual]:[Continente]],3,FALSE)</f>
        <v>America</v>
      </c>
      <c r="M480" s="93" t="s">
        <v>17</v>
      </c>
      <c r="N480" s="97">
        <v>6.1</v>
      </c>
      <c r="O480" s="98" t="s">
        <v>4021</v>
      </c>
      <c r="P480" s="99" t="s">
        <v>4031</v>
      </c>
      <c r="Q480" s="100" t="s">
        <v>4049</v>
      </c>
    </row>
    <row r="481" spans="2:17" ht="15" customHeight="1" x14ac:dyDescent="0.25">
      <c r="B481" s="93" t="s">
        <v>2476</v>
      </c>
      <c r="C481" s="94">
        <v>41055.143020833333</v>
      </c>
      <c r="D481" s="95">
        <v>110000</v>
      </c>
      <c r="E481" s="93">
        <v>110000</v>
      </c>
      <c r="F481" s="93" t="s">
        <v>5</v>
      </c>
      <c r="G481" s="96">
        <f>Data!$E481*VLOOKUP(Data!$F481,tblXrate[],2,FALSE)</f>
        <v>110000</v>
      </c>
      <c r="H481" s="93" t="s">
        <v>581</v>
      </c>
      <c r="I481" s="93" t="s">
        <v>309</v>
      </c>
      <c r="J481" s="93" t="s">
        <v>582</v>
      </c>
      <c r="K481" s="93" t="str">
        <f>VLOOKUP(Data!$J481,tblCountries[[Actual]:[Mapping]],2,FALSE)</f>
        <v>Norway</v>
      </c>
      <c r="L481" s="93" t="str">
        <f>VLOOKUP(Data!$J481,tblCountries[[Actual]:[Continente]],3,FALSE)</f>
        <v>Europa</v>
      </c>
      <c r="M481" s="93" t="s">
        <v>17</v>
      </c>
      <c r="N481" s="97">
        <v>6.1</v>
      </c>
      <c r="O481" s="98" t="s">
        <v>4021</v>
      </c>
      <c r="P481" s="99" t="s">
        <v>4031</v>
      </c>
      <c r="Q481" s="100" t="s">
        <v>4049</v>
      </c>
    </row>
    <row r="482" spans="2:17" ht="15" customHeight="1" x14ac:dyDescent="0.25">
      <c r="B482" s="93" t="s">
        <v>2477</v>
      </c>
      <c r="C482" s="94">
        <v>41055.14439814815</v>
      </c>
      <c r="D482" s="95" t="s">
        <v>583</v>
      </c>
      <c r="E482" s="93">
        <v>1080000</v>
      </c>
      <c r="F482" s="93" t="s">
        <v>584</v>
      </c>
      <c r="G482" s="96">
        <f>Data!$E482*VLOOKUP(Data!$F482,tblXrate[],2,FALSE)</f>
        <v>131675.52225194403</v>
      </c>
      <c r="H482" s="93" t="s">
        <v>585</v>
      </c>
      <c r="I482" s="93" t="s">
        <v>51</v>
      </c>
      <c r="J482" s="93" t="s">
        <v>586</v>
      </c>
      <c r="K482" s="93" t="str">
        <f>VLOOKUP(Data!$J482,tblCountries[[Actual]:[Mapping]],2,FALSE)</f>
        <v>South Africa</v>
      </c>
      <c r="L482" s="93" t="str">
        <f>VLOOKUP(Data!$J482,tblCountries[[Actual]:[Continente]],3,FALSE)</f>
        <v>Africa</v>
      </c>
      <c r="M482" s="93" t="s">
        <v>17</v>
      </c>
      <c r="N482" s="97">
        <v>6.1</v>
      </c>
      <c r="O482" s="98" t="s">
        <v>4021</v>
      </c>
      <c r="P482" s="99" t="s">
        <v>4031</v>
      </c>
      <c r="Q482" s="100" t="s">
        <v>4049</v>
      </c>
    </row>
    <row r="483" spans="2:17" ht="15" customHeight="1" x14ac:dyDescent="0.25">
      <c r="B483" s="93" t="s">
        <v>2478</v>
      </c>
      <c r="C483" s="94">
        <v>41055.146319444444</v>
      </c>
      <c r="D483" s="95" t="s">
        <v>587</v>
      </c>
      <c r="E483" s="93">
        <v>59000</v>
      </c>
      <c r="F483" s="93" t="s">
        <v>68</v>
      </c>
      <c r="G483" s="96">
        <f>Data!$E483*VLOOKUP(Data!$F483,tblXrate[],2,FALSE)</f>
        <v>92994.518051969761</v>
      </c>
      <c r="H483" s="93" t="s">
        <v>588</v>
      </c>
      <c r="I483" s="93" t="s">
        <v>355</v>
      </c>
      <c r="J483" s="93" t="s">
        <v>70</v>
      </c>
      <c r="K483" s="93" t="str">
        <f>VLOOKUP(Data!$J483,tblCountries[[Actual]:[Mapping]],2,FALSE)</f>
        <v>UK</v>
      </c>
      <c r="L483" s="93" t="str">
        <f>VLOOKUP(Data!$J483,tblCountries[[Actual]:[Continente]],3,FALSE)</f>
        <v>Europa</v>
      </c>
      <c r="M483" s="93" t="s">
        <v>17</v>
      </c>
      <c r="N483" s="97">
        <v>6.1</v>
      </c>
      <c r="O483" s="98" t="s">
        <v>4021</v>
      </c>
      <c r="P483" s="99" t="s">
        <v>4030</v>
      </c>
      <c r="Q483" s="100" t="s">
        <v>4049</v>
      </c>
    </row>
    <row r="484" spans="2:17" ht="15" customHeight="1" x14ac:dyDescent="0.25">
      <c r="B484" s="93" t="s">
        <v>2479</v>
      </c>
      <c r="C484" s="94">
        <v>41055.146921296298</v>
      </c>
      <c r="D484" s="95">
        <v>50000</v>
      </c>
      <c r="E484" s="93">
        <v>50000</v>
      </c>
      <c r="F484" s="93" t="s">
        <v>5</v>
      </c>
      <c r="G484" s="96">
        <f>Data!$E484*VLOOKUP(Data!$F484,tblXrate[],2,FALSE)</f>
        <v>50000</v>
      </c>
      <c r="H484" s="93" t="s">
        <v>589</v>
      </c>
      <c r="I484" s="93" t="s">
        <v>19</v>
      </c>
      <c r="J484" s="93" t="s">
        <v>14</v>
      </c>
      <c r="K484" s="93" t="str">
        <f>VLOOKUP(Data!$J484,tblCountries[[Actual]:[Mapping]],2,FALSE)</f>
        <v>USA</v>
      </c>
      <c r="L484" s="93" t="str">
        <f>VLOOKUP(Data!$J484,tblCountries[[Actual]:[Continente]],3,FALSE)</f>
        <v>America</v>
      </c>
      <c r="M484" s="93" t="s">
        <v>8</v>
      </c>
      <c r="N484" s="97">
        <v>6.1</v>
      </c>
      <c r="O484" s="98" t="s">
        <v>4021</v>
      </c>
      <c r="P484" s="99" t="s">
        <v>4030</v>
      </c>
      <c r="Q484" s="100" t="s">
        <v>4049</v>
      </c>
    </row>
    <row r="485" spans="2:17" ht="15" customHeight="1" x14ac:dyDescent="0.25">
      <c r="B485" s="93" t="s">
        <v>2480</v>
      </c>
      <c r="C485" s="94">
        <v>41055.147372685184</v>
      </c>
      <c r="D485" s="95">
        <v>65000</v>
      </c>
      <c r="E485" s="93">
        <v>65000</v>
      </c>
      <c r="F485" s="93" t="s">
        <v>5</v>
      </c>
      <c r="G485" s="96">
        <f>Data!$E485*VLOOKUP(Data!$F485,tblXrate[],2,FALSE)</f>
        <v>65000</v>
      </c>
      <c r="H485" s="93" t="s">
        <v>116</v>
      </c>
      <c r="I485" s="93" t="s">
        <v>19</v>
      </c>
      <c r="J485" s="93" t="s">
        <v>14</v>
      </c>
      <c r="K485" s="93" t="str">
        <f>VLOOKUP(Data!$J485,tblCountries[[Actual]:[Mapping]],2,FALSE)</f>
        <v>USA</v>
      </c>
      <c r="L485" s="93" t="str">
        <f>VLOOKUP(Data!$J485,tblCountries[[Actual]:[Continente]],3,FALSE)</f>
        <v>America</v>
      </c>
      <c r="M485" s="93" t="s">
        <v>17</v>
      </c>
      <c r="N485" s="97">
        <v>6.1</v>
      </c>
      <c r="O485" s="98" t="s">
        <v>4021</v>
      </c>
      <c r="P485" s="99" t="s">
        <v>4030</v>
      </c>
      <c r="Q485" s="100" t="s">
        <v>4049</v>
      </c>
    </row>
    <row r="486" spans="2:17" ht="15" customHeight="1" x14ac:dyDescent="0.25">
      <c r="B486" s="93" t="s">
        <v>2481</v>
      </c>
      <c r="C486" s="94">
        <v>41055.147835648146</v>
      </c>
      <c r="D486" s="95">
        <v>46000</v>
      </c>
      <c r="E486" s="93">
        <v>46000</v>
      </c>
      <c r="F486" s="93" t="s">
        <v>85</v>
      </c>
      <c r="G486" s="96">
        <f>Data!$E486*VLOOKUP(Data!$F486,tblXrate[],2,FALSE)</f>
        <v>45234.630059395036</v>
      </c>
      <c r="H486" s="93" t="s">
        <v>590</v>
      </c>
      <c r="I486" s="93" t="s">
        <v>19</v>
      </c>
      <c r="J486" s="93" t="s">
        <v>87</v>
      </c>
      <c r="K486" s="93" t="str">
        <f>VLOOKUP(Data!$J486,tblCountries[[Actual]:[Mapping]],2,FALSE)</f>
        <v>Canada</v>
      </c>
      <c r="L486" s="93" t="str">
        <f>VLOOKUP(Data!$J486,tblCountries[[Actual]:[Continente]],3,FALSE)</f>
        <v>America</v>
      </c>
      <c r="M486" s="93" t="s">
        <v>12</v>
      </c>
      <c r="N486" s="97">
        <v>6.1</v>
      </c>
      <c r="O486" s="98" t="s">
        <v>4021</v>
      </c>
      <c r="P486" s="99" t="s">
        <v>4029</v>
      </c>
      <c r="Q486" s="100" t="s">
        <v>4048</v>
      </c>
    </row>
    <row r="487" spans="2:17" ht="15" customHeight="1" x14ac:dyDescent="0.25">
      <c r="B487" s="93" t="s">
        <v>2482</v>
      </c>
      <c r="C487" s="94">
        <v>41055.148287037038</v>
      </c>
      <c r="D487" s="95">
        <v>55000</v>
      </c>
      <c r="E487" s="93">
        <v>55000</v>
      </c>
      <c r="F487" s="93" t="s">
        <v>5</v>
      </c>
      <c r="G487" s="96">
        <f>Data!$E487*VLOOKUP(Data!$F487,tblXrate[],2,FALSE)</f>
        <v>55000</v>
      </c>
      <c r="H487" s="93" t="s">
        <v>19</v>
      </c>
      <c r="I487" s="93" t="s">
        <v>19</v>
      </c>
      <c r="J487" s="93" t="s">
        <v>14</v>
      </c>
      <c r="K487" s="93" t="str">
        <f>VLOOKUP(Data!$J487,tblCountries[[Actual]:[Mapping]],2,FALSE)</f>
        <v>USA</v>
      </c>
      <c r="L487" s="93" t="str">
        <f>VLOOKUP(Data!$J487,tblCountries[[Actual]:[Continente]],3,FALSE)</f>
        <v>America</v>
      </c>
      <c r="M487" s="93" t="s">
        <v>17</v>
      </c>
      <c r="N487" s="97">
        <v>6.1</v>
      </c>
      <c r="O487" s="98" t="s">
        <v>4021</v>
      </c>
      <c r="P487" s="99" t="s">
        <v>4030</v>
      </c>
      <c r="Q487" s="100" t="s">
        <v>4049</v>
      </c>
    </row>
    <row r="488" spans="2:17" ht="15" customHeight="1" x14ac:dyDescent="0.25">
      <c r="B488" s="93" t="s">
        <v>2483</v>
      </c>
      <c r="C488" s="94">
        <v>41055.148657407408</v>
      </c>
      <c r="D488" s="95" t="s">
        <v>591</v>
      </c>
      <c r="E488" s="93">
        <v>20000</v>
      </c>
      <c r="F488" s="93" t="s">
        <v>5</v>
      </c>
      <c r="G488" s="96">
        <f>Data!$E488*VLOOKUP(Data!$F488,tblXrate[],2,FALSE)</f>
        <v>20000</v>
      </c>
      <c r="H488" s="93" t="s">
        <v>355</v>
      </c>
      <c r="I488" s="93" t="s">
        <v>355</v>
      </c>
      <c r="J488" s="93" t="s">
        <v>7</v>
      </c>
      <c r="K488" s="93" t="str">
        <f>VLOOKUP(Data!$J488,tblCountries[[Actual]:[Mapping]],2,FALSE)</f>
        <v>India</v>
      </c>
      <c r="L488" s="93" t="str">
        <f>VLOOKUP(Data!$J488,tblCountries[[Actual]:[Continente]],3,FALSE)</f>
        <v>Asia</v>
      </c>
      <c r="M488" s="93" t="s">
        <v>17</v>
      </c>
      <c r="N488" s="97">
        <v>6.1</v>
      </c>
      <c r="O488" s="98" t="s">
        <v>4021</v>
      </c>
      <c r="P488" s="99" t="s">
        <v>4028</v>
      </c>
      <c r="Q488" s="100" t="s">
        <v>4048</v>
      </c>
    </row>
    <row r="489" spans="2:17" ht="15" customHeight="1" x14ac:dyDescent="0.25">
      <c r="B489" s="93" t="s">
        <v>2484</v>
      </c>
      <c r="C489" s="94">
        <v>41055.148784722223</v>
      </c>
      <c r="D489" s="95">
        <v>6000</v>
      </c>
      <c r="E489" s="93">
        <v>6000</v>
      </c>
      <c r="F489" s="93" t="s">
        <v>5</v>
      </c>
      <c r="G489" s="96">
        <f>Data!$E489*VLOOKUP(Data!$F489,tblXrate[],2,FALSE)</f>
        <v>6000</v>
      </c>
      <c r="H489" s="93" t="s">
        <v>359</v>
      </c>
      <c r="I489" s="93" t="s">
        <v>3938</v>
      </c>
      <c r="J489" s="93" t="s">
        <v>7</v>
      </c>
      <c r="K489" s="93" t="str">
        <f>VLOOKUP(Data!$J489,tblCountries[[Actual]:[Mapping]],2,FALSE)</f>
        <v>India</v>
      </c>
      <c r="L489" s="93" t="str">
        <f>VLOOKUP(Data!$J489,tblCountries[[Actual]:[Continente]],3,FALSE)</f>
        <v>Asia</v>
      </c>
      <c r="M489" s="93" t="s">
        <v>12</v>
      </c>
      <c r="N489" s="97">
        <v>6.1</v>
      </c>
      <c r="O489" s="98" t="s">
        <v>4021</v>
      </c>
      <c r="P489" s="99" t="s">
        <v>4027</v>
      </c>
      <c r="Q489" s="100" t="s">
        <v>4048</v>
      </c>
    </row>
    <row r="490" spans="2:17" ht="15" customHeight="1" x14ac:dyDescent="0.25">
      <c r="B490" s="93" t="s">
        <v>2485</v>
      </c>
      <c r="C490" s="94">
        <v>41055.151076388887</v>
      </c>
      <c r="D490" s="95">
        <v>190000</v>
      </c>
      <c r="E490" s="93">
        <v>190000</v>
      </c>
      <c r="F490" s="93" t="s">
        <v>68</v>
      </c>
      <c r="G490" s="96">
        <f>Data!$E490*VLOOKUP(Data!$F490,tblXrate[],2,FALSE)</f>
        <v>299473.87169278396</v>
      </c>
      <c r="H490" s="93" t="s">
        <v>592</v>
      </c>
      <c r="I490" s="93" t="s">
        <v>3940</v>
      </c>
      <c r="J490" s="93" t="s">
        <v>70</v>
      </c>
      <c r="K490" s="93" t="str">
        <f>VLOOKUP(Data!$J490,tblCountries[[Actual]:[Mapping]],2,FALSE)</f>
        <v>UK</v>
      </c>
      <c r="L490" s="93" t="str">
        <f>VLOOKUP(Data!$J490,tblCountries[[Actual]:[Continente]],3,FALSE)</f>
        <v>Europa</v>
      </c>
      <c r="M490" s="93" t="s">
        <v>8</v>
      </c>
      <c r="N490" s="97">
        <v>6.1</v>
      </c>
      <c r="O490" s="98" t="s">
        <v>4021</v>
      </c>
      <c r="P490" s="99" t="s">
        <v>4026</v>
      </c>
      <c r="Q490" s="100" t="s">
        <v>4049</v>
      </c>
    </row>
    <row r="491" spans="2:17" ht="15" customHeight="1" x14ac:dyDescent="0.25">
      <c r="B491" s="93" t="s">
        <v>2486</v>
      </c>
      <c r="C491" s="94">
        <v>41055.151226851849</v>
      </c>
      <c r="D491" s="95">
        <v>28164</v>
      </c>
      <c r="E491" s="93">
        <v>28164</v>
      </c>
      <c r="F491" s="93" t="s">
        <v>68</v>
      </c>
      <c r="G491" s="96">
        <f>Data!$E491*VLOOKUP(Data!$F491,tblXrate[],2,FALSE)</f>
        <v>44391.484854502989</v>
      </c>
      <c r="H491" s="93" t="s">
        <v>593</v>
      </c>
      <c r="I491" s="93" t="s">
        <v>51</v>
      </c>
      <c r="J491" s="93" t="s">
        <v>70</v>
      </c>
      <c r="K491" s="93" t="str">
        <f>VLOOKUP(Data!$J491,tblCountries[[Actual]:[Mapping]],2,FALSE)</f>
        <v>UK</v>
      </c>
      <c r="L491" s="93" t="str">
        <f>VLOOKUP(Data!$J491,tblCountries[[Actual]:[Continente]],3,FALSE)</f>
        <v>Europa</v>
      </c>
      <c r="M491" s="93" t="s">
        <v>8</v>
      </c>
      <c r="N491" s="97">
        <v>6.1</v>
      </c>
      <c r="O491" s="98" t="s">
        <v>4021</v>
      </c>
      <c r="P491" s="99" t="s">
        <v>4029</v>
      </c>
      <c r="Q491" s="100" t="s">
        <v>4048</v>
      </c>
    </row>
    <row r="492" spans="2:17" ht="15" customHeight="1" x14ac:dyDescent="0.25">
      <c r="B492" s="93" t="s">
        <v>2487</v>
      </c>
      <c r="C492" s="94">
        <v>41055.153078703705</v>
      </c>
      <c r="D492" s="95">
        <v>40000</v>
      </c>
      <c r="E492" s="93">
        <v>40000</v>
      </c>
      <c r="F492" s="93" t="s">
        <v>5</v>
      </c>
      <c r="G492" s="96">
        <f>Data!$E492*VLOOKUP(Data!$F492,tblXrate[],2,FALSE)</f>
        <v>40000</v>
      </c>
      <c r="H492" s="93" t="s">
        <v>594</v>
      </c>
      <c r="I492" s="93" t="s">
        <v>19</v>
      </c>
      <c r="J492" s="93" t="s">
        <v>14</v>
      </c>
      <c r="K492" s="93" t="str">
        <f>VLOOKUP(Data!$J492,tblCountries[[Actual]:[Mapping]],2,FALSE)</f>
        <v>USA</v>
      </c>
      <c r="L492" s="93" t="str">
        <f>VLOOKUP(Data!$J492,tblCountries[[Actual]:[Continente]],3,FALSE)</f>
        <v>America</v>
      </c>
      <c r="M492" s="93" t="s">
        <v>17</v>
      </c>
      <c r="N492" s="97">
        <v>6.1</v>
      </c>
      <c r="O492" s="98" t="s">
        <v>4021</v>
      </c>
      <c r="P492" s="99" t="s">
        <v>4029</v>
      </c>
      <c r="Q492" s="100" t="s">
        <v>4048</v>
      </c>
    </row>
    <row r="493" spans="2:17" ht="15" customHeight="1" x14ac:dyDescent="0.25">
      <c r="B493" s="93" t="s">
        <v>2488</v>
      </c>
      <c r="C493" s="94">
        <v>41055.158819444441</v>
      </c>
      <c r="D493" s="95" t="s">
        <v>595</v>
      </c>
      <c r="E493" s="93">
        <v>108000</v>
      </c>
      <c r="F493" s="93" t="s">
        <v>5</v>
      </c>
      <c r="G493" s="96">
        <f>Data!$E493*VLOOKUP(Data!$F493,tblXrate[],2,FALSE)</f>
        <v>108000</v>
      </c>
      <c r="H493" s="93" t="s">
        <v>51</v>
      </c>
      <c r="I493" s="93" t="s">
        <v>51</v>
      </c>
      <c r="J493" s="93" t="s">
        <v>582</v>
      </c>
      <c r="K493" s="93" t="str">
        <f>VLOOKUP(Data!$J493,tblCountries[[Actual]:[Mapping]],2,FALSE)</f>
        <v>Norway</v>
      </c>
      <c r="L493" s="93" t="str">
        <f>VLOOKUP(Data!$J493,tblCountries[[Actual]:[Continente]],3,FALSE)</f>
        <v>Europa</v>
      </c>
      <c r="M493" s="93" t="s">
        <v>8</v>
      </c>
      <c r="N493" s="97">
        <v>6.1</v>
      </c>
      <c r="O493" s="98" t="s">
        <v>4021</v>
      </c>
      <c r="P493" s="99" t="s">
        <v>4031</v>
      </c>
      <c r="Q493" s="100" t="s">
        <v>4049</v>
      </c>
    </row>
    <row r="494" spans="2:17" ht="15" customHeight="1" x14ac:dyDescent="0.25">
      <c r="B494" s="93" t="s">
        <v>2489</v>
      </c>
      <c r="C494" s="94">
        <v>41055.159270833334</v>
      </c>
      <c r="D494" s="95" t="s">
        <v>596</v>
      </c>
      <c r="E494" s="93">
        <v>200000</v>
      </c>
      <c r="F494" s="93" t="s">
        <v>39</v>
      </c>
      <c r="G494" s="96">
        <f>Data!$E494*VLOOKUP(Data!$F494,tblXrate[],2,FALSE)</f>
        <v>3561.5833374885137</v>
      </c>
      <c r="H494" s="93" t="s">
        <v>597</v>
      </c>
      <c r="I494" s="93" t="s">
        <v>19</v>
      </c>
      <c r="J494" s="93" t="s">
        <v>7</v>
      </c>
      <c r="K494" s="93" t="str">
        <f>VLOOKUP(Data!$J494,tblCountries[[Actual]:[Mapping]],2,FALSE)</f>
        <v>India</v>
      </c>
      <c r="L494" s="93" t="str">
        <f>VLOOKUP(Data!$J494,tblCountries[[Actual]:[Continente]],3,FALSE)</f>
        <v>Asia</v>
      </c>
      <c r="M494" s="93" t="s">
        <v>17</v>
      </c>
      <c r="N494" s="97">
        <v>6.1</v>
      </c>
      <c r="O494" s="98" t="s">
        <v>4021</v>
      </c>
      <c r="P494" s="99" t="s">
        <v>4027</v>
      </c>
      <c r="Q494" s="100" t="s">
        <v>4048</v>
      </c>
    </row>
    <row r="495" spans="2:17" ht="15" customHeight="1" x14ac:dyDescent="0.25">
      <c r="B495" s="93" t="s">
        <v>2490</v>
      </c>
      <c r="C495" s="94">
        <v>41055.160000000003</v>
      </c>
      <c r="D495" s="95">
        <v>84000</v>
      </c>
      <c r="E495" s="93">
        <v>84000</v>
      </c>
      <c r="F495" s="93" t="s">
        <v>5</v>
      </c>
      <c r="G495" s="96">
        <f>Data!$E495*VLOOKUP(Data!$F495,tblXrate[],2,FALSE)</f>
        <v>84000</v>
      </c>
      <c r="H495" s="93" t="s">
        <v>71</v>
      </c>
      <c r="I495" s="93" t="s">
        <v>19</v>
      </c>
      <c r="J495" s="93" t="s">
        <v>14</v>
      </c>
      <c r="K495" s="93" t="str">
        <f>VLOOKUP(Data!$J495,tblCountries[[Actual]:[Mapping]],2,FALSE)</f>
        <v>USA</v>
      </c>
      <c r="L495" s="93" t="str">
        <f>VLOOKUP(Data!$J495,tblCountries[[Actual]:[Continente]],3,FALSE)</f>
        <v>America</v>
      </c>
      <c r="M495" s="93" t="s">
        <v>12</v>
      </c>
      <c r="N495" s="97">
        <v>6.1</v>
      </c>
      <c r="O495" s="98" t="s">
        <v>4021</v>
      </c>
      <c r="P495" s="99" t="s">
        <v>4030</v>
      </c>
      <c r="Q495" s="100" t="s">
        <v>4049</v>
      </c>
    </row>
    <row r="496" spans="2:17" ht="15" customHeight="1" x14ac:dyDescent="0.25">
      <c r="B496" s="93" t="s">
        <v>2491</v>
      </c>
      <c r="C496" s="94">
        <v>41055.16138888889</v>
      </c>
      <c r="D496" s="95">
        <v>33000</v>
      </c>
      <c r="E496" s="93">
        <v>33000</v>
      </c>
      <c r="F496" s="93" t="s">
        <v>68</v>
      </c>
      <c r="G496" s="96">
        <f>Data!$E496*VLOOKUP(Data!$F496,tblXrate[],2,FALSE)</f>
        <v>52013.882978220376</v>
      </c>
      <c r="H496" s="93" t="s">
        <v>598</v>
      </c>
      <c r="I496" s="93" t="s">
        <v>51</v>
      </c>
      <c r="J496" s="93" t="s">
        <v>70</v>
      </c>
      <c r="K496" s="93" t="str">
        <f>VLOOKUP(Data!$J496,tblCountries[[Actual]:[Mapping]],2,FALSE)</f>
        <v>UK</v>
      </c>
      <c r="L496" s="93" t="str">
        <f>VLOOKUP(Data!$J496,tblCountries[[Actual]:[Continente]],3,FALSE)</f>
        <v>Europa</v>
      </c>
      <c r="M496" s="93" t="s">
        <v>8</v>
      </c>
      <c r="N496" s="97">
        <v>6.1</v>
      </c>
      <c r="O496" s="98" t="s">
        <v>4021</v>
      </c>
      <c r="P496" s="99" t="s">
        <v>4030</v>
      </c>
      <c r="Q496" s="100" t="s">
        <v>4049</v>
      </c>
    </row>
    <row r="497" spans="2:17" ht="15" customHeight="1" x14ac:dyDescent="0.25">
      <c r="B497" s="93" t="s">
        <v>2492</v>
      </c>
      <c r="C497" s="94">
        <v>41055.162141203706</v>
      </c>
      <c r="D497" s="95" t="s">
        <v>599</v>
      </c>
      <c r="E497" s="93">
        <v>720000</v>
      </c>
      <c r="F497" s="93" t="s">
        <v>39</v>
      </c>
      <c r="G497" s="96">
        <f>Data!$E497*VLOOKUP(Data!$F497,tblXrate[],2,FALSE)</f>
        <v>12821.700014958649</v>
      </c>
      <c r="H497" s="93" t="s">
        <v>600</v>
      </c>
      <c r="I497" s="93" t="s">
        <v>51</v>
      </c>
      <c r="J497" s="93" t="s">
        <v>7</v>
      </c>
      <c r="K497" s="93" t="str">
        <f>VLOOKUP(Data!$J497,tblCountries[[Actual]:[Mapping]],2,FALSE)</f>
        <v>India</v>
      </c>
      <c r="L497" s="93" t="str">
        <f>VLOOKUP(Data!$J497,tblCountries[[Actual]:[Continente]],3,FALSE)</f>
        <v>Asia</v>
      </c>
      <c r="M497" s="93" t="s">
        <v>17</v>
      </c>
      <c r="N497" s="97">
        <v>6.1</v>
      </c>
      <c r="O497" s="98" t="s">
        <v>4021</v>
      </c>
      <c r="P497" s="99" t="s">
        <v>4028</v>
      </c>
      <c r="Q497" s="100" t="s">
        <v>4048</v>
      </c>
    </row>
    <row r="498" spans="2:17" ht="15" customHeight="1" x14ac:dyDescent="0.25">
      <c r="B498" s="93" t="s">
        <v>2493</v>
      </c>
      <c r="C498" s="94">
        <v>41055.166909722226</v>
      </c>
      <c r="D498" s="95">
        <v>68500</v>
      </c>
      <c r="E498" s="93">
        <v>68500</v>
      </c>
      <c r="F498" s="93" t="s">
        <v>85</v>
      </c>
      <c r="G498" s="96">
        <f>Data!$E498*VLOOKUP(Data!$F498,tblXrate[],2,FALSE)</f>
        <v>67360.264327577388</v>
      </c>
      <c r="H498" s="93" t="s">
        <v>13</v>
      </c>
      <c r="I498" s="93" t="s">
        <v>19</v>
      </c>
      <c r="J498" s="93" t="s">
        <v>87</v>
      </c>
      <c r="K498" s="93" t="str">
        <f>VLOOKUP(Data!$J498,tblCountries[[Actual]:[Mapping]],2,FALSE)</f>
        <v>Canada</v>
      </c>
      <c r="L498" s="93" t="str">
        <f>VLOOKUP(Data!$J498,tblCountries[[Actual]:[Continente]],3,FALSE)</f>
        <v>America</v>
      </c>
      <c r="M498" s="93" t="s">
        <v>8</v>
      </c>
      <c r="N498" s="97">
        <v>6.1</v>
      </c>
      <c r="O498" s="98" t="s">
        <v>4021</v>
      </c>
      <c r="P498" s="99" t="s">
        <v>4030</v>
      </c>
      <c r="Q498" s="100" t="s">
        <v>4049</v>
      </c>
    </row>
    <row r="499" spans="2:17" ht="15" customHeight="1" x14ac:dyDescent="0.25">
      <c r="B499" s="93" t="s">
        <v>2494</v>
      </c>
      <c r="C499" s="94">
        <v>41055.167881944442</v>
      </c>
      <c r="D499" s="95" t="s">
        <v>601</v>
      </c>
      <c r="E499" s="93">
        <v>23000</v>
      </c>
      <c r="F499" s="93" t="s">
        <v>5</v>
      </c>
      <c r="G499" s="96">
        <f>Data!$E499*VLOOKUP(Data!$F499,tblXrate[],2,FALSE)</f>
        <v>23000</v>
      </c>
      <c r="H499" s="93" t="s">
        <v>602</v>
      </c>
      <c r="I499" s="93" t="s">
        <v>51</v>
      </c>
      <c r="J499" s="93" t="s">
        <v>37</v>
      </c>
      <c r="K499" s="93" t="str">
        <f>VLOOKUP(Data!$J499,tblCountries[[Actual]:[Mapping]],2,FALSE)</f>
        <v>Hungary</v>
      </c>
      <c r="L499" s="93" t="str">
        <f>VLOOKUP(Data!$J499,tblCountries[[Actual]:[Continente]],3,FALSE)</f>
        <v>Europa</v>
      </c>
      <c r="M499" s="93" t="s">
        <v>8</v>
      </c>
      <c r="N499" s="97">
        <v>6.1</v>
      </c>
      <c r="O499" s="98" t="s">
        <v>4021</v>
      </c>
      <c r="P499" s="99" t="s">
        <v>4028</v>
      </c>
      <c r="Q499" s="100" t="s">
        <v>4048</v>
      </c>
    </row>
    <row r="500" spans="2:17" ht="15" customHeight="1" x14ac:dyDescent="0.25">
      <c r="B500" s="93" t="s">
        <v>2495</v>
      </c>
      <c r="C500" s="94">
        <v>41055.168043981481</v>
      </c>
      <c r="D500" s="95">
        <v>58000</v>
      </c>
      <c r="E500" s="93">
        <v>58000</v>
      </c>
      <c r="F500" s="93" t="s">
        <v>68</v>
      </c>
      <c r="G500" s="96">
        <f>Data!$E500*VLOOKUP(Data!$F500,tblXrate[],2,FALSE)</f>
        <v>91418.339779902482</v>
      </c>
      <c r="H500" s="93" t="s">
        <v>603</v>
      </c>
      <c r="I500" s="93" t="s">
        <v>51</v>
      </c>
      <c r="J500" s="93" t="s">
        <v>70</v>
      </c>
      <c r="K500" s="93" t="str">
        <f>VLOOKUP(Data!$J500,tblCountries[[Actual]:[Mapping]],2,FALSE)</f>
        <v>UK</v>
      </c>
      <c r="L500" s="93" t="str">
        <f>VLOOKUP(Data!$J500,tblCountries[[Actual]:[Continente]],3,FALSE)</f>
        <v>Europa</v>
      </c>
      <c r="M500" s="93" t="s">
        <v>12</v>
      </c>
      <c r="N500" s="97">
        <v>6.1</v>
      </c>
      <c r="O500" s="98" t="s">
        <v>4021</v>
      </c>
      <c r="P500" s="99" t="s">
        <v>4030</v>
      </c>
      <c r="Q500" s="100" t="s">
        <v>4049</v>
      </c>
    </row>
    <row r="501" spans="2:17" ht="15" customHeight="1" x14ac:dyDescent="0.25">
      <c r="B501" s="93" t="s">
        <v>2496</v>
      </c>
      <c r="C501" s="94">
        <v>41055.169131944444</v>
      </c>
      <c r="D501" s="95">
        <v>77000</v>
      </c>
      <c r="E501" s="93">
        <v>77000</v>
      </c>
      <c r="F501" s="93" t="s">
        <v>5</v>
      </c>
      <c r="G501" s="96">
        <f>Data!$E501*VLOOKUP(Data!$F501,tblXrate[],2,FALSE)</f>
        <v>77000</v>
      </c>
      <c r="H501" s="93" t="s">
        <v>423</v>
      </c>
      <c r="I501" s="93" t="s">
        <v>19</v>
      </c>
      <c r="J501" s="93" t="s">
        <v>14</v>
      </c>
      <c r="K501" s="93" t="str">
        <f>VLOOKUP(Data!$J501,tblCountries[[Actual]:[Mapping]],2,FALSE)</f>
        <v>USA</v>
      </c>
      <c r="L501" s="93" t="str">
        <f>VLOOKUP(Data!$J501,tblCountries[[Actual]:[Continente]],3,FALSE)</f>
        <v>America</v>
      </c>
      <c r="M501" s="93" t="s">
        <v>12</v>
      </c>
      <c r="N501" s="97">
        <v>6.1</v>
      </c>
      <c r="O501" s="98" t="s">
        <v>4021</v>
      </c>
      <c r="P501" s="99" t="s">
        <v>4030</v>
      </c>
      <c r="Q501" s="100" t="s">
        <v>4049</v>
      </c>
    </row>
    <row r="502" spans="2:17" ht="15" customHeight="1" x14ac:dyDescent="0.25">
      <c r="B502" s="93" t="s">
        <v>2497</v>
      </c>
      <c r="C502" s="94">
        <v>41055.170231481483</v>
      </c>
      <c r="D502" s="95">
        <v>100000</v>
      </c>
      <c r="E502" s="93">
        <v>100000</v>
      </c>
      <c r="F502" s="93" t="s">
        <v>5</v>
      </c>
      <c r="G502" s="96">
        <f>Data!$E502*VLOOKUP(Data!$F502,tblXrate[],2,FALSE)</f>
        <v>100000</v>
      </c>
      <c r="H502" s="93" t="s">
        <v>19</v>
      </c>
      <c r="I502" s="93" t="s">
        <v>19</v>
      </c>
      <c r="J502" s="93" t="s">
        <v>14</v>
      </c>
      <c r="K502" s="93" t="str">
        <f>VLOOKUP(Data!$J502,tblCountries[[Actual]:[Mapping]],2,FALSE)</f>
        <v>USA</v>
      </c>
      <c r="L502" s="93" t="str">
        <f>VLOOKUP(Data!$J502,tblCountries[[Actual]:[Continente]],3,FALSE)</f>
        <v>America</v>
      </c>
      <c r="M502" s="93" t="s">
        <v>8</v>
      </c>
      <c r="N502" s="97">
        <v>6.1</v>
      </c>
      <c r="O502" s="98" t="s">
        <v>4021</v>
      </c>
      <c r="P502" s="99" t="s">
        <v>4031</v>
      </c>
      <c r="Q502" s="100" t="s">
        <v>4049</v>
      </c>
    </row>
    <row r="503" spans="2:17" ht="15" customHeight="1" x14ac:dyDescent="0.25">
      <c r="B503" s="93" t="s">
        <v>2498</v>
      </c>
      <c r="C503" s="94">
        <v>41055.174224537041</v>
      </c>
      <c r="D503" s="95">
        <v>55500</v>
      </c>
      <c r="E503" s="93">
        <v>55500</v>
      </c>
      <c r="F503" s="93" t="s">
        <v>5</v>
      </c>
      <c r="G503" s="96">
        <f>Data!$E503*VLOOKUP(Data!$F503,tblXrate[],2,FALSE)</f>
        <v>55500</v>
      </c>
      <c r="H503" s="93" t="s">
        <v>604</v>
      </c>
      <c r="I503" s="93" t="s">
        <v>487</v>
      </c>
      <c r="J503" s="93" t="s">
        <v>178</v>
      </c>
      <c r="K503" s="93" t="str">
        <f>VLOOKUP(Data!$J503,tblCountries[[Actual]:[Mapping]],2,FALSE)</f>
        <v>UAE</v>
      </c>
      <c r="L503" s="93" t="str">
        <f>VLOOKUP(Data!$J503,tblCountries[[Actual]:[Continente]],3,FALSE)</f>
        <v>Asia</v>
      </c>
      <c r="M503" s="93" t="s">
        <v>8</v>
      </c>
      <c r="N503" s="97">
        <v>6.1</v>
      </c>
      <c r="O503" s="98" t="s">
        <v>4021</v>
      </c>
      <c r="P503" s="99" t="s">
        <v>4030</v>
      </c>
      <c r="Q503" s="100" t="s">
        <v>4049</v>
      </c>
    </row>
    <row r="504" spans="2:17" ht="15" customHeight="1" x14ac:dyDescent="0.25">
      <c r="B504" s="93" t="s">
        <v>2499</v>
      </c>
      <c r="C504" s="94">
        <v>41055.175185185188</v>
      </c>
      <c r="D504" s="95" t="s">
        <v>605</v>
      </c>
      <c r="E504" s="93">
        <v>15000</v>
      </c>
      <c r="F504" s="93" t="s">
        <v>21</v>
      </c>
      <c r="G504" s="96">
        <f>Data!$E504*VLOOKUP(Data!$F504,tblXrate[],2,FALSE)</f>
        <v>19055.991584874118</v>
      </c>
      <c r="H504" s="93" t="s">
        <v>606</v>
      </c>
      <c r="I504" s="93" t="s">
        <v>19</v>
      </c>
      <c r="J504" s="93" t="s">
        <v>607</v>
      </c>
      <c r="K504" s="93" t="str">
        <f>VLOOKUP(Data!$J504,tblCountries[[Actual]:[Mapping]],2,FALSE)</f>
        <v>Spain</v>
      </c>
      <c r="L504" s="93" t="str">
        <f>VLOOKUP(Data!$J504,tblCountries[[Actual]:[Continente]],3,FALSE)</f>
        <v>Europa</v>
      </c>
      <c r="M504" s="93" t="s">
        <v>12</v>
      </c>
      <c r="N504" s="97">
        <v>6.1</v>
      </c>
      <c r="O504" s="98" t="s">
        <v>4021</v>
      </c>
      <c r="P504" s="99" t="s">
        <v>4028</v>
      </c>
      <c r="Q504" s="100" t="s">
        <v>4048</v>
      </c>
    </row>
    <row r="505" spans="2:17" ht="15" customHeight="1" x14ac:dyDescent="0.25">
      <c r="B505" s="93" t="s">
        <v>2500</v>
      </c>
      <c r="C505" s="94">
        <v>41055.176319444443</v>
      </c>
      <c r="D505" s="95" t="s">
        <v>608</v>
      </c>
      <c r="E505" s="93">
        <v>600000</v>
      </c>
      <c r="F505" s="93" t="s">
        <v>39</v>
      </c>
      <c r="G505" s="96">
        <f>Data!$E505*VLOOKUP(Data!$F505,tblXrate[],2,FALSE)</f>
        <v>10684.750012465542</v>
      </c>
      <c r="H505" s="93" t="s">
        <v>609</v>
      </c>
      <c r="I505" s="93" t="s">
        <v>51</v>
      </c>
      <c r="J505" s="93" t="s">
        <v>7</v>
      </c>
      <c r="K505" s="93" t="str">
        <f>VLOOKUP(Data!$J505,tblCountries[[Actual]:[Mapping]],2,FALSE)</f>
        <v>India</v>
      </c>
      <c r="L505" s="93" t="str">
        <f>VLOOKUP(Data!$J505,tblCountries[[Actual]:[Continente]],3,FALSE)</f>
        <v>Asia</v>
      </c>
      <c r="M505" s="93" t="s">
        <v>8</v>
      </c>
      <c r="N505" s="97">
        <v>6.1</v>
      </c>
      <c r="O505" s="98" t="s">
        <v>4021</v>
      </c>
      <c r="P505" s="99" t="s">
        <v>4027</v>
      </c>
      <c r="Q505" s="100" t="s">
        <v>4048</v>
      </c>
    </row>
    <row r="506" spans="2:17" ht="15" customHeight="1" x14ac:dyDescent="0.25">
      <c r="B506" s="93" t="s">
        <v>2501</v>
      </c>
      <c r="C506" s="94">
        <v>41055.176701388889</v>
      </c>
      <c r="D506" s="95">
        <v>8400</v>
      </c>
      <c r="E506" s="93">
        <v>8400</v>
      </c>
      <c r="F506" s="93" t="s">
        <v>5</v>
      </c>
      <c r="G506" s="96">
        <f>Data!$E506*VLOOKUP(Data!$F506,tblXrate[],2,FALSE)</f>
        <v>8400</v>
      </c>
      <c r="H506" s="93" t="s">
        <v>51</v>
      </c>
      <c r="I506" s="93" t="s">
        <v>51</v>
      </c>
      <c r="J506" s="93" t="s">
        <v>7</v>
      </c>
      <c r="K506" s="93" t="str">
        <f>VLOOKUP(Data!$J506,tblCountries[[Actual]:[Mapping]],2,FALSE)</f>
        <v>India</v>
      </c>
      <c r="L506" s="93" t="str">
        <f>VLOOKUP(Data!$J506,tblCountries[[Actual]:[Continente]],3,FALSE)</f>
        <v>Asia</v>
      </c>
      <c r="M506" s="93" t="s">
        <v>8</v>
      </c>
      <c r="N506" s="97">
        <v>6.1</v>
      </c>
      <c r="O506" s="98" t="s">
        <v>4021</v>
      </c>
      <c r="P506" s="99" t="s">
        <v>4027</v>
      </c>
      <c r="Q506" s="100" t="s">
        <v>4048</v>
      </c>
    </row>
    <row r="507" spans="2:17" ht="15" customHeight="1" x14ac:dyDescent="0.25">
      <c r="B507" s="93" t="s">
        <v>2502</v>
      </c>
      <c r="C507" s="94">
        <v>41055.17796296296</v>
      </c>
      <c r="D507" s="95" t="s">
        <v>610</v>
      </c>
      <c r="E507" s="93">
        <v>500000</v>
      </c>
      <c r="F507" s="93" t="s">
        <v>39</v>
      </c>
      <c r="G507" s="96">
        <f>Data!$E507*VLOOKUP(Data!$F507,tblXrate[],2,FALSE)</f>
        <v>8903.9583437212841</v>
      </c>
      <c r="H507" s="93" t="s">
        <v>611</v>
      </c>
      <c r="I507" s="93" t="s">
        <v>51</v>
      </c>
      <c r="J507" s="93" t="s">
        <v>7</v>
      </c>
      <c r="K507" s="93" t="str">
        <f>VLOOKUP(Data!$J507,tblCountries[[Actual]:[Mapping]],2,FALSE)</f>
        <v>India</v>
      </c>
      <c r="L507" s="93" t="str">
        <f>VLOOKUP(Data!$J507,tblCountries[[Actual]:[Continente]],3,FALSE)</f>
        <v>Asia</v>
      </c>
      <c r="M507" s="93" t="s">
        <v>17</v>
      </c>
      <c r="N507" s="97">
        <v>6.1</v>
      </c>
      <c r="O507" s="98" t="s">
        <v>4021</v>
      </c>
      <c r="P507" s="99" t="s">
        <v>4027</v>
      </c>
      <c r="Q507" s="100" t="s">
        <v>4048</v>
      </c>
    </row>
    <row r="508" spans="2:17" ht="15" customHeight="1" x14ac:dyDescent="0.25">
      <c r="B508" s="93" t="s">
        <v>2503</v>
      </c>
      <c r="C508" s="94">
        <v>41055.178703703707</v>
      </c>
      <c r="D508" s="95">
        <v>12000</v>
      </c>
      <c r="E508" s="93">
        <v>12000</v>
      </c>
      <c r="F508" s="93" t="s">
        <v>5</v>
      </c>
      <c r="G508" s="96">
        <f>Data!$E508*VLOOKUP(Data!$F508,tblXrate[],2,FALSE)</f>
        <v>12000</v>
      </c>
      <c r="H508" s="93" t="s">
        <v>606</v>
      </c>
      <c r="I508" s="93" t="s">
        <v>19</v>
      </c>
      <c r="J508" s="93" t="s">
        <v>142</v>
      </c>
      <c r="K508" s="93" t="str">
        <f>VLOOKUP(Data!$J508,tblCountries[[Actual]:[Mapping]],2,FALSE)</f>
        <v>Brazil</v>
      </c>
      <c r="L508" s="93" t="str">
        <f>VLOOKUP(Data!$J508,tblCountries[[Actual]:[Continente]],3,FALSE)</f>
        <v>America</v>
      </c>
      <c r="M508" s="93" t="s">
        <v>12</v>
      </c>
      <c r="N508" s="97">
        <v>6.1</v>
      </c>
      <c r="O508" s="98" t="s">
        <v>4021</v>
      </c>
      <c r="P508" s="99" t="s">
        <v>4028</v>
      </c>
      <c r="Q508" s="100" t="s">
        <v>4048</v>
      </c>
    </row>
    <row r="509" spans="2:17" ht="15" customHeight="1" x14ac:dyDescent="0.25">
      <c r="B509" s="93" t="s">
        <v>2504</v>
      </c>
      <c r="C509" s="94">
        <v>41055.179340277777</v>
      </c>
      <c r="D509" s="95">
        <v>65000</v>
      </c>
      <c r="E509" s="93">
        <v>65000</v>
      </c>
      <c r="F509" s="93" t="s">
        <v>5</v>
      </c>
      <c r="G509" s="96">
        <f>Data!$E509*VLOOKUP(Data!$F509,tblXrate[],2,FALSE)</f>
        <v>65000</v>
      </c>
      <c r="H509" s="93" t="s">
        <v>612</v>
      </c>
      <c r="I509" s="93" t="s">
        <v>51</v>
      </c>
      <c r="J509" s="93" t="s">
        <v>14</v>
      </c>
      <c r="K509" s="93" t="str">
        <f>VLOOKUP(Data!$J509,tblCountries[[Actual]:[Mapping]],2,FALSE)</f>
        <v>USA</v>
      </c>
      <c r="L509" s="93" t="str">
        <f>VLOOKUP(Data!$J509,tblCountries[[Actual]:[Continente]],3,FALSE)</f>
        <v>America</v>
      </c>
      <c r="M509" s="93" t="s">
        <v>12</v>
      </c>
      <c r="N509" s="97">
        <v>6.1</v>
      </c>
      <c r="O509" s="98" t="s">
        <v>4021</v>
      </c>
      <c r="P509" s="99" t="s">
        <v>4030</v>
      </c>
      <c r="Q509" s="100" t="s">
        <v>4049</v>
      </c>
    </row>
    <row r="510" spans="2:17" ht="15" customHeight="1" x14ac:dyDescent="0.25">
      <c r="B510" s="93" t="s">
        <v>2505</v>
      </c>
      <c r="C510" s="94">
        <v>41055.179918981485</v>
      </c>
      <c r="D510" s="95" t="s">
        <v>613</v>
      </c>
      <c r="E510" s="93">
        <v>16400</v>
      </c>
      <c r="F510" s="93" t="s">
        <v>68</v>
      </c>
      <c r="G510" s="96">
        <f>Data!$E510*VLOOKUP(Data!$F510,tblXrate[],2,FALSE)</f>
        <v>25849.323661903458</v>
      </c>
      <c r="H510" s="93" t="s">
        <v>614</v>
      </c>
      <c r="I510" s="93" t="s">
        <v>19</v>
      </c>
      <c r="J510" s="93" t="s">
        <v>70</v>
      </c>
      <c r="K510" s="93" t="str">
        <f>VLOOKUP(Data!$J510,tblCountries[[Actual]:[Mapping]],2,FALSE)</f>
        <v>UK</v>
      </c>
      <c r="L510" s="93" t="str">
        <f>VLOOKUP(Data!$J510,tblCountries[[Actual]:[Continente]],3,FALSE)</f>
        <v>Europa</v>
      </c>
      <c r="M510" s="93" t="s">
        <v>8</v>
      </c>
      <c r="N510" s="97">
        <v>6.1</v>
      </c>
      <c r="O510" s="98" t="s">
        <v>4021</v>
      </c>
      <c r="P510" s="99" t="s">
        <v>4029</v>
      </c>
      <c r="Q510" s="100" t="s">
        <v>4048</v>
      </c>
    </row>
    <row r="511" spans="2:17" ht="15" customHeight="1" x14ac:dyDescent="0.25">
      <c r="B511" s="93" t="s">
        <v>2506</v>
      </c>
      <c r="C511" s="94">
        <v>41055.180752314816</v>
      </c>
      <c r="D511" s="95">
        <v>78000</v>
      </c>
      <c r="E511" s="93">
        <v>78000</v>
      </c>
      <c r="F511" s="93" t="s">
        <v>68</v>
      </c>
      <c r="G511" s="96">
        <f>Data!$E511*VLOOKUP(Data!$F511,tblXrate[],2,FALSE)</f>
        <v>122941.90522124816</v>
      </c>
      <c r="H511" s="93" t="s">
        <v>615</v>
      </c>
      <c r="I511" s="93" t="s">
        <v>19</v>
      </c>
      <c r="J511" s="93" t="s">
        <v>70</v>
      </c>
      <c r="K511" s="93" t="str">
        <f>VLOOKUP(Data!$J511,tblCountries[[Actual]:[Mapping]],2,FALSE)</f>
        <v>UK</v>
      </c>
      <c r="L511" s="93" t="str">
        <f>VLOOKUP(Data!$J511,tblCountries[[Actual]:[Continente]],3,FALSE)</f>
        <v>Europa</v>
      </c>
      <c r="M511" s="93" t="s">
        <v>24</v>
      </c>
      <c r="N511" s="97">
        <v>6.1</v>
      </c>
      <c r="O511" s="98" t="s">
        <v>4021</v>
      </c>
      <c r="P511" s="99" t="s">
        <v>4031</v>
      </c>
      <c r="Q511" s="100" t="s">
        <v>4049</v>
      </c>
    </row>
    <row r="512" spans="2:17" ht="15" customHeight="1" x14ac:dyDescent="0.25">
      <c r="B512" s="93" t="s">
        <v>2507</v>
      </c>
      <c r="C512" s="94">
        <v>41055.184305555558</v>
      </c>
      <c r="D512" s="95">
        <v>76000</v>
      </c>
      <c r="E512" s="93">
        <v>76000</v>
      </c>
      <c r="F512" s="93" t="s">
        <v>5</v>
      </c>
      <c r="G512" s="96">
        <f>Data!$E512*VLOOKUP(Data!$F512,tblXrate[],2,FALSE)</f>
        <v>76000</v>
      </c>
      <c r="H512" s="93" t="s">
        <v>486</v>
      </c>
      <c r="I512" s="93" t="s">
        <v>51</v>
      </c>
      <c r="J512" s="93" t="s">
        <v>14</v>
      </c>
      <c r="K512" s="93" t="str">
        <f>VLOOKUP(Data!$J512,tblCountries[[Actual]:[Mapping]],2,FALSE)</f>
        <v>USA</v>
      </c>
      <c r="L512" s="93" t="str">
        <f>VLOOKUP(Data!$J512,tblCountries[[Actual]:[Continente]],3,FALSE)</f>
        <v>America</v>
      </c>
      <c r="M512" s="93" t="s">
        <v>17</v>
      </c>
      <c r="N512" s="97">
        <v>6.1</v>
      </c>
      <c r="O512" s="98" t="s">
        <v>4021</v>
      </c>
      <c r="P512" s="99" t="s">
        <v>4030</v>
      </c>
      <c r="Q512" s="100" t="s">
        <v>4049</v>
      </c>
    </row>
    <row r="513" spans="2:17" ht="15" customHeight="1" x14ac:dyDescent="0.25">
      <c r="B513" s="93" t="s">
        <v>2508</v>
      </c>
      <c r="C513" s="94">
        <v>41055.184837962966</v>
      </c>
      <c r="D513" s="95" t="s">
        <v>616</v>
      </c>
      <c r="E513" s="93">
        <v>150000</v>
      </c>
      <c r="F513" s="93" t="s">
        <v>5</v>
      </c>
      <c r="G513" s="96">
        <f>Data!$E513*VLOOKUP(Data!$F513,tblXrate[],2,FALSE)</f>
        <v>150000</v>
      </c>
      <c r="H513" s="93" t="s">
        <v>355</v>
      </c>
      <c r="I513" s="93" t="s">
        <v>355</v>
      </c>
      <c r="J513" s="93" t="s">
        <v>14</v>
      </c>
      <c r="K513" s="93" t="str">
        <f>VLOOKUP(Data!$J513,tblCountries[[Actual]:[Mapping]],2,FALSE)</f>
        <v>USA</v>
      </c>
      <c r="L513" s="93" t="str">
        <f>VLOOKUP(Data!$J513,tblCountries[[Actual]:[Continente]],3,FALSE)</f>
        <v>America</v>
      </c>
      <c r="M513" s="93" t="s">
        <v>12</v>
      </c>
      <c r="N513" s="97">
        <v>6.1</v>
      </c>
      <c r="O513" s="98" t="s">
        <v>4021</v>
      </c>
      <c r="P513" s="99" t="s">
        <v>4031</v>
      </c>
      <c r="Q513" s="100" t="s">
        <v>4049</v>
      </c>
    </row>
    <row r="514" spans="2:17" ht="15" customHeight="1" x14ac:dyDescent="0.25">
      <c r="B514" s="93" t="s">
        <v>2509</v>
      </c>
      <c r="C514" s="94">
        <v>41055.185555555552</v>
      </c>
      <c r="D514" s="95">
        <v>54000</v>
      </c>
      <c r="E514" s="93">
        <v>54000</v>
      </c>
      <c r="F514" s="93" t="s">
        <v>5</v>
      </c>
      <c r="G514" s="96">
        <f>Data!$E514*VLOOKUP(Data!$F514,tblXrate[],2,FALSE)</f>
        <v>54000</v>
      </c>
      <c r="H514" s="93" t="s">
        <v>206</v>
      </c>
      <c r="I514" s="93" t="s">
        <v>19</v>
      </c>
      <c r="J514" s="93" t="s">
        <v>14</v>
      </c>
      <c r="K514" s="93" t="str">
        <f>VLOOKUP(Data!$J514,tblCountries[[Actual]:[Mapping]],2,FALSE)</f>
        <v>USA</v>
      </c>
      <c r="L514" s="93" t="str">
        <f>VLOOKUP(Data!$J514,tblCountries[[Actual]:[Continente]],3,FALSE)</f>
        <v>America</v>
      </c>
      <c r="M514" s="93" t="s">
        <v>8</v>
      </c>
      <c r="N514" s="97">
        <v>6.1</v>
      </c>
      <c r="O514" s="98" t="s">
        <v>4021</v>
      </c>
      <c r="P514" s="99" t="s">
        <v>4030</v>
      </c>
      <c r="Q514" s="100" t="s">
        <v>4049</v>
      </c>
    </row>
    <row r="515" spans="2:17" ht="15" customHeight="1" x14ac:dyDescent="0.25">
      <c r="B515" s="93" t="s">
        <v>2510</v>
      </c>
      <c r="C515" s="94">
        <v>41055.189618055556</v>
      </c>
      <c r="D515" s="95" t="s">
        <v>617</v>
      </c>
      <c r="E515" s="93">
        <v>57000</v>
      </c>
      <c r="F515" s="93" t="s">
        <v>5</v>
      </c>
      <c r="G515" s="96">
        <f>Data!$E515*VLOOKUP(Data!$F515,tblXrate[],2,FALSE)</f>
        <v>57000</v>
      </c>
      <c r="H515" s="93" t="s">
        <v>618</v>
      </c>
      <c r="I515" s="93" t="s">
        <v>51</v>
      </c>
      <c r="J515" s="93" t="s">
        <v>619</v>
      </c>
      <c r="K515" s="93" t="str">
        <f>VLOOKUP(Data!$J515,tblCountries[[Actual]:[Mapping]],2,FALSE)</f>
        <v>Israel</v>
      </c>
      <c r="L515" s="93" t="str">
        <f>VLOOKUP(Data!$J515,tblCountries[[Actual]:[Continente]],3,FALSE)</f>
        <v>Europa</v>
      </c>
      <c r="M515" s="93" t="s">
        <v>8</v>
      </c>
      <c r="N515" s="97">
        <v>6.1</v>
      </c>
      <c r="O515" s="98" t="s">
        <v>4021</v>
      </c>
      <c r="P515" s="99" t="s">
        <v>4030</v>
      </c>
      <c r="Q515" s="100" t="s">
        <v>4049</v>
      </c>
    </row>
    <row r="516" spans="2:17" ht="15" customHeight="1" x14ac:dyDescent="0.25">
      <c r="B516" s="93" t="s">
        <v>2511</v>
      </c>
      <c r="C516" s="94">
        <v>41055.189895833333</v>
      </c>
      <c r="D516" s="95">
        <v>61000</v>
      </c>
      <c r="E516" s="93">
        <v>61000</v>
      </c>
      <c r="F516" s="93" t="s">
        <v>5</v>
      </c>
      <c r="G516" s="96">
        <f>Data!$E516*VLOOKUP(Data!$F516,tblXrate[],2,FALSE)</f>
        <v>61000</v>
      </c>
      <c r="H516" s="93" t="s">
        <v>88</v>
      </c>
      <c r="I516" s="93" t="s">
        <v>309</v>
      </c>
      <c r="J516" s="93" t="s">
        <v>14</v>
      </c>
      <c r="K516" s="93" t="str">
        <f>VLOOKUP(Data!$J516,tblCountries[[Actual]:[Mapping]],2,FALSE)</f>
        <v>USA</v>
      </c>
      <c r="L516" s="93" t="str">
        <f>VLOOKUP(Data!$J516,tblCountries[[Actual]:[Continente]],3,FALSE)</f>
        <v>America</v>
      </c>
      <c r="M516" s="93" t="s">
        <v>8</v>
      </c>
      <c r="N516" s="97">
        <v>6.1</v>
      </c>
      <c r="O516" s="98" t="s">
        <v>4021</v>
      </c>
      <c r="P516" s="99" t="s">
        <v>4030</v>
      </c>
      <c r="Q516" s="100" t="s">
        <v>4049</v>
      </c>
    </row>
    <row r="517" spans="2:17" ht="15" customHeight="1" x14ac:dyDescent="0.25">
      <c r="B517" s="93" t="s">
        <v>2512</v>
      </c>
      <c r="C517" s="94">
        <v>41055.190752314818</v>
      </c>
      <c r="D517" s="95">
        <v>70000</v>
      </c>
      <c r="E517" s="93">
        <v>70000</v>
      </c>
      <c r="F517" s="93" t="s">
        <v>5</v>
      </c>
      <c r="G517" s="96">
        <f>Data!$E517*VLOOKUP(Data!$F517,tblXrate[],2,FALSE)</f>
        <v>70000</v>
      </c>
      <c r="H517" s="93" t="s">
        <v>620</v>
      </c>
      <c r="I517" s="93" t="s">
        <v>19</v>
      </c>
      <c r="J517" s="93" t="s">
        <v>14</v>
      </c>
      <c r="K517" s="93" t="str">
        <f>VLOOKUP(Data!$J517,tblCountries[[Actual]:[Mapping]],2,FALSE)</f>
        <v>USA</v>
      </c>
      <c r="L517" s="93" t="str">
        <f>VLOOKUP(Data!$J517,tblCountries[[Actual]:[Continente]],3,FALSE)</f>
        <v>America</v>
      </c>
      <c r="M517" s="93" t="s">
        <v>12</v>
      </c>
      <c r="N517" s="97">
        <v>6.1</v>
      </c>
      <c r="O517" s="98" t="s">
        <v>4021</v>
      </c>
      <c r="P517" s="99" t="s">
        <v>4030</v>
      </c>
      <c r="Q517" s="100" t="s">
        <v>4049</v>
      </c>
    </row>
    <row r="518" spans="2:17" ht="15" customHeight="1" x14ac:dyDescent="0.25">
      <c r="B518" s="93" t="s">
        <v>2513</v>
      </c>
      <c r="C518" s="94">
        <v>41055.192164351851</v>
      </c>
      <c r="D518" s="95">
        <v>15000</v>
      </c>
      <c r="E518" s="93">
        <v>15000</v>
      </c>
      <c r="F518" s="93" t="s">
        <v>5</v>
      </c>
      <c r="G518" s="96">
        <f>Data!$E518*VLOOKUP(Data!$F518,tblXrate[],2,FALSE)</f>
        <v>15000</v>
      </c>
      <c r="H518" s="93" t="s">
        <v>621</v>
      </c>
      <c r="I518" s="93" t="s">
        <v>51</v>
      </c>
      <c r="J518" s="93" t="s">
        <v>7</v>
      </c>
      <c r="K518" s="93" t="str">
        <f>VLOOKUP(Data!$J518,tblCountries[[Actual]:[Mapping]],2,FALSE)</f>
        <v>India</v>
      </c>
      <c r="L518" s="93" t="str">
        <f>VLOOKUP(Data!$J518,tblCountries[[Actual]:[Continente]],3,FALSE)</f>
        <v>Asia</v>
      </c>
      <c r="M518" s="93" t="s">
        <v>8</v>
      </c>
      <c r="N518" s="97">
        <v>6.1</v>
      </c>
      <c r="O518" s="98" t="s">
        <v>4021</v>
      </c>
      <c r="P518" s="99" t="s">
        <v>4028</v>
      </c>
      <c r="Q518" s="100" t="s">
        <v>4048</v>
      </c>
    </row>
    <row r="519" spans="2:17" ht="15" customHeight="1" x14ac:dyDescent="0.25">
      <c r="B519" s="93" t="s">
        <v>2514</v>
      </c>
      <c r="C519" s="94">
        <v>41055.193877314814</v>
      </c>
      <c r="D519" s="95">
        <v>87550</v>
      </c>
      <c r="E519" s="93">
        <v>87550</v>
      </c>
      <c r="F519" s="93" t="s">
        <v>85</v>
      </c>
      <c r="G519" s="96">
        <f>Data!$E519*VLOOKUP(Data!$F519,tblXrate[],2,FALSE)</f>
        <v>86093.301341305123</v>
      </c>
      <c r="H519" s="93" t="s">
        <v>51</v>
      </c>
      <c r="I519" s="93" t="s">
        <v>51</v>
      </c>
      <c r="J519" s="93" t="s">
        <v>87</v>
      </c>
      <c r="K519" s="93" t="str">
        <f>VLOOKUP(Data!$J519,tblCountries[[Actual]:[Mapping]],2,FALSE)</f>
        <v>Canada</v>
      </c>
      <c r="L519" s="93" t="str">
        <f>VLOOKUP(Data!$J519,tblCountries[[Actual]:[Continente]],3,FALSE)</f>
        <v>America</v>
      </c>
      <c r="M519" s="93" t="s">
        <v>8</v>
      </c>
      <c r="N519" s="97">
        <v>6.1</v>
      </c>
      <c r="O519" s="98" t="s">
        <v>4021</v>
      </c>
      <c r="P519" s="99" t="s">
        <v>4030</v>
      </c>
      <c r="Q519" s="100" t="s">
        <v>4049</v>
      </c>
    </row>
    <row r="520" spans="2:17" ht="15" customHeight="1" x14ac:dyDescent="0.25">
      <c r="B520" s="93" t="s">
        <v>2515</v>
      </c>
      <c r="C520" s="94">
        <v>41055.194861111115</v>
      </c>
      <c r="D520" s="95">
        <v>72600</v>
      </c>
      <c r="E520" s="93">
        <v>72600</v>
      </c>
      <c r="F520" s="93" t="s">
        <v>5</v>
      </c>
      <c r="G520" s="96">
        <f>Data!$E520*VLOOKUP(Data!$F520,tblXrate[],2,FALSE)</f>
        <v>72600</v>
      </c>
      <c r="H520" s="93" t="s">
        <v>622</v>
      </c>
      <c r="I520" s="93" t="s">
        <v>51</v>
      </c>
      <c r="J520" s="93" t="s">
        <v>14</v>
      </c>
      <c r="K520" s="93" t="str">
        <f>VLOOKUP(Data!$J520,tblCountries[[Actual]:[Mapping]],2,FALSE)</f>
        <v>USA</v>
      </c>
      <c r="L520" s="93" t="str">
        <f>VLOOKUP(Data!$J520,tblCountries[[Actual]:[Continente]],3,FALSE)</f>
        <v>America</v>
      </c>
      <c r="M520" s="93" t="s">
        <v>17</v>
      </c>
      <c r="N520" s="97">
        <v>6.1</v>
      </c>
      <c r="O520" s="98" t="s">
        <v>4021</v>
      </c>
      <c r="P520" s="99" t="s">
        <v>4030</v>
      </c>
      <c r="Q520" s="100" t="s">
        <v>4049</v>
      </c>
    </row>
    <row r="521" spans="2:17" ht="15" customHeight="1" x14ac:dyDescent="0.25">
      <c r="B521" s="93" t="s">
        <v>2516</v>
      </c>
      <c r="C521" s="94">
        <v>41055.195370370369</v>
      </c>
      <c r="D521" s="95">
        <v>100000</v>
      </c>
      <c r="E521" s="93">
        <v>100000</v>
      </c>
      <c r="F521" s="93" t="s">
        <v>5</v>
      </c>
      <c r="G521" s="96">
        <f>Data!$E521*VLOOKUP(Data!$F521,tblXrate[],2,FALSE)</f>
        <v>100000</v>
      </c>
      <c r="H521" s="93" t="s">
        <v>138</v>
      </c>
      <c r="I521" s="93" t="s">
        <v>3940</v>
      </c>
      <c r="J521" s="93" t="s">
        <v>14</v>
      </c>
      <c r="K521" s="93" t="str">
        <f>VLOOKUP(Data!$J521,tblCountries[[Actual]:[Mapping]],2,FALSE)</f>
        <v>USA</v>
      </c>
      <c r="L521" s="93" t="str">
        <f>VLOOKUP(Data!$J521,tblCountries[[Actual]:[Continente]],3,FALSE)</f>
        <v>America</v>
      </c>
      <c r="M521" s="93" t="s">
        <v>17</v>
      </c>
      <c r="N521" s="97">
        <v>6.1</v>
      </c>
      <c r="O521" s="98" t="s">
        <v>4021</v>
      </c>
      <c r="P521" s="99" t="s">
        <v>4031</v>
      </c>
      <c r="Q521" s="100" t="s">
        <v>4049</v>
      </c>
    </row>
    <row r="522" spans="2:17" ht="15" customHeight="1" x14ac:dyDescent="0.25">
      <c r="B522" s="93" t="s">
        <v>2517</v>
      </c>
      <c r="C522" s="94">
        <v>41055.197523148148</v>
      </c>
      <c r="D522" s="95">
        <v>104000</v>
      </c>
      <c r="E522" s="93">
        <v>104000</v>
      </c>
      <c r="F522" s="93" t="s">
        <v>5</v>
      </c>
      <c r="G522" s="96">
        <f>Data!$E522*VLOOKUP(Data!$F522,tblXrate[],2,FALSE)</f>
        <v>104000</v>
      </c>
      <c r="H522" s="93" t="s">
        <v>623</v>
      </c>
      <c r="I522" s="93" t="s">
        <v>19</v>
      </c>
      <c r="J522" s="93" t="s">
        <v>14</v>
      </c>
      <c r="K522" s="93" t="str">
        <f>VLOOKUP(Data!$J522,tblCountries[[Actual]:[Mapping]],2,FALSE)</f>
        <v>USA</v>
      </c>
      <c r="L522" s="93" t="str">
        <f>VLOOKUP(Data!$J522,tblCountries[[Actual]:[Continente]],3,FALSE)</f>
        <v>America</v>
      </c>
      <c r="M522" s="93" t="s">
        <v>8</v>
      </c>
      <c r="N522" s="97">
        <v>6.1</v>
      </c>
      <c r="O522" s="98" t="s">
        <v>4021</v>
      </c>
      <c r="P522" s="99" t="s">
        <v>4031</v>
      </c>
      <c r="Q522" s="100" t="s">
        <v>4049</v>
      </c>
    </row>
    <row r="523" spans="2:17" ht="15" customHeight="1" x14ac:dyDescent="0.25">
      <c r="B523" s="93" t="s">
        <v>2518</v>
      </c>
      <c r="C523" s="94">
        <v>41055.20040509259</v>
      </c>
      <c r="D523" s="95">
        <v>600000</v>
      </c>
      <c r="E523" s="93">
        <v>600000</v>
      </c>
      <c r="F523" s="93" t="s">
        <v>39</v>
      </c>
      <c r="G523" s="96">
        <f>Data!$E523*VLOOKUP(Data!$F523,tblXrate[],2,FALSE)</f>
        <v>10684.750012465542</v>
      </c>
      <c r="H523" s="93" t="s">
        <v>200</v>
      </c>
      <c r="I523" s="93" t="s">
        <v>51</v>
      </c>
      <c r="J523" s="93" t="s">
        <v>7</v>
      </c>
      <c r="K523" s="93" t="str">
        <f>VLOOKUP(Data!$J523,tblCountries[[Actual]:[Mapping]],2,FALSE)</f>
        <v>India</v>
      </c>
      <c r="L523" s="93" t="str">
        <f>VLOOKUP(Data!$J523,tblCountries[[Actual]:[Continente]],3,FALSE)</f>
        <v>Asia</v>
      </c>
      <c r="M523" s="93" t="s">
        <v>8</v>
      </c>
      <c r="N523" s="97">
        <v>6.1</v>
      </c>
      <c r="O523" s="98" t="s">
        <v>4021</v>
      </c>
      <c r="P523" s="99" t="s">
        <v>4027</v>
      </c>
      <c r="Q523" s="100" t="s">
        <v>4048</v>
      </c>
    </row>
    <row r="524" spans="2:17" ht="15" customHeight="1" x14ac:dyDescent="0.25">
      <c r="B524" s="93" t="s">
        <v>2519</v>
      </c>
      <c r="C524" s="94">
        <v>41055.200624999998</v>
      </c>
      <c r="D524" s="95">
        <v>200000</v>
      </c>
      <c r="E524" s="93">
        <v>200000</v>
      </c>
      <c r="F524" s="93" t="s">
        <v>5</v>
      </c>
      <c r="G524" s="96">
        <f>Data!$E524*VLOOKUP(Data!$F524,tblXrate[],2,FALSE)</f>
        <v>200000</v>
      </c>
      <c r="H524" s="93" t="s">
        <v>624</v>
      </c>
      <c r="I524" s="93" t="s">
        <v>3940</v>
      </c>
      <c r="J524" s="93" t="s">
        <v>14</v>
      </c>
      <c r="K524" s="93" t="str">
        <f>VLOOKUP(Data!$J524,tblCountries[[Actual]:[Mapping]],2,FALSE)</f>
        <v>USA</v>
      </c>
      <c r="L524" s="93" t="str">
        <f>VLOOKUP(Data!$J524,tblCountries[[Actual]:[Continente]],3,FALSE)</f>
        <v>America</v>
      </c>
      <c r="M524" s="93" t="s">
        <v>17</v>
      </c>
      <c r="N524" s="97">
        <v>6.1</v>
      </c>
      <c r="O524" s="98" t="s">
        <v>4021</v>
      </c>
      <c r="P524" s="99" t="s">
        <v>4031</v>
      </c>
      <c r="Q524" s="100" t="s">
        <v>4049</v>
      </c>
    </row>
    <row r="525" spans="2:17" ht="15" customHeight="1" x14ac:dyDescent="0.25">
      <c r="B525" s="93" t="s">
        <v>2520</v>
      </c>
      <c r="C525" s="94">
        <v>41055.201631944445</v>
      </c>
      <c r="D525" s="95" t="s">
        <v>625</v>
      </c>
      <c r="E525" s="93">
        <v>49248</v>
      </c>
      <c r="F525" s="93" t="s">
        <v>21</v>
      </c>
      <c r="G525" s="96">
        <f>Data!$E525*VLOOKUP(Data!$F525,tblXrate[],2,FALSE)</f>
        <v>62564.631571458704</v>
      </c>
      <c r="H525" s="93" t="s">
        <v>626</v>
      </c>
      <c r="I525" s="93" t="s">
        <v>309</v>
      </c>
      <c r="J525" s="93" t="s">
        <v>627</v>
      </c>
      <c r="K525" s="93" t="str">
        <f>VLOOKUP(Data!$J525,tblCountries[[Actual]:[Mapping]],2,FALSE)</f>
        <v>Netherlands</v>
      </c>
      <c r="L525" s="93" t="str">
        <f>VLOOKUP(Data!$J525,tblCountries[[Actual]:[Continente]],3,FALSE)</f>
        <v>Europa</v>
      </c>
      <c r="M525" s="93" t="s">
        <v>12</v>
      </c>
      <c r="N525" s="97">
        <v>6.1</v>
      </c>
      <c r="O525" s="98" t="s">
        <v>4021</v>
      </c>
      <c r="P525" s="99" t="s">
        <v>4030</v>
      </c>
      <c r="Q525" s="100" t="s">
        <v>4049</v>
      </c>
    </row>
    <row r="526" spans="2:17" ht="15" customHeight="1" x14ac:dyDescent="0.25">
      <c r="B526" s="93" t="s">
        <v>2521</v>
      </c>
      <c r="C526" s="94">
        <v>41055.201932870368</v>
      </c>
      <c r="D526" s="95">
        <v>36500</v>
      </c>
      <c r="E526" s="93">
        <v>36500</v>
      </c>
      <c r="F526" s="93" t="s">
        <v>68</v>
      </c>
      <c r="G526" s="96">
        <f>Data!$E526*VLOOKUP(Data!$F526,tblXrate[],2,FALSE)</f>
        <v>57530.506930455871</v>
      </c>
      <c r="H526" s="93" t="s">
        <v>628</v>
      </c>
      <c r="I526" s="93" t="s">
        <v>51</v>
      </c>
      <c r="J526" s="93" t="s">
        <v>70</v>
      </c>
      <c r="K526" s="93" t="str">
        <f>VLOOKUP(Data!$J526,tblCountries[[Actual]:[Mapping]],2,FALSE)</f>
        <v>UK</v>
      </c>
      <c r="L526" s="93" t="str">
        <f>VLOOKUP(Data!$J526,tblCountries[[Actual]:[Continente]],3,FALSE)</f>
        <v>Europa</v>
      </c>
      <c r="M526" s="93" t="s">
        <v>17</v>
      </c>
      <c r="N526" s="97">
        <v>6.1</v>
      </c>
      <c r="O526" s="98" t="s">
        <v>4021</v>
      </c>
      <c r="P526" s="99" t="s">
        <v>4030</v>
      </c>
      <c r="Q526" s="100" t="s">
        <v>4049</v>
      </c>
    </row>
    <row r="527" spans="2:17" ht="15" customHeight="1" x14ac:dyDescent="0.25">
      <c r="B527" s="93" t="s">
        <v>2522</v>
      </c>
      <c r="C527" s="94">
        <v>41055.20857638889</v>
      </c>
      <c r="D527" s="95">
        <v>82300</v>
      </c>
      <c r="E527" s="93">
        <v>82300</v>
      </c>
      <c r="F527" s="93" t="s">
        <v>5</v>
      </c>
      <c r="G527" s="96">
        <f>Data!$E527*VLOOKUP(Data!$F527,tblXrate[],2,FALSE)</f>
        <v>82300</v>
      </c>
      <c r="H527" s="93" t="s">
        <v>629</v>
      </c>
      <c r="I527" s="93" t="s">
        <v>51</v>
      </c>
      <c r="J527" s="93" t="s">
        <v>14</v>
      </c>
      <c r="K527" s="93" t="str">
        <f>VLOOKUP(Data!$J527,tblCountries[[Actual]:[Mapping]],2,FALSE)</f>
        <v>USA</v>
      </c>
      <c r="L527" s="93" t="str">
        <f>VLOOKUP(Data!$J527,tblCountries[[Actual]:[Continente]],3,FALSE)</f>
        <v>America</v>
      </c>
      <c r="M527" s="93" t="s">
        <v>17</v>
      </c>
      <c r="N527" s="97">
        <v>6.1</v>
      </c>
      <c r="O527" s="98" t="s">
        <v>4021</v>
      </c>
      <c r="P527" s="99" t="s">
        <v>4030</v>
      </c>
      <c r="Q527" s="100" t="s">
        <v>4049</v>
      </c>
    </row>
    <row r="528" spans="2:17" ht="15" customHeight="1" x14ac:dyDescent="0.25">
      <c r="B528" s="93" t="s">
        <v>2523</v>
      </c>
      <c r="C528" s="94">
        <v>41055.211678240739</v>
      </c>
      <c r="D528" s="95">
        <v>95000</v>
      </c>
      <c r="E528" s="93">
        <v>95000</v>
      </c>
      <c r="F528" s="93" t="s">
        <v>5</v>
      </c>
      <c r="G528" s="96">
        <f>Data!$E528*VLOOKUP(Data!$F528,tblXrate[],2,FALSE)</f>
        <v>95000</v>
      </c>
      <c r="H528" s="93" t="s">
        <v>630</v>
      </c>
      <c r="I528" s="93" t="s">
        <v>355</v>
      </c>
      <c r="J528" s="93" t="s">
        <v>14</v>
      </c>
      <c r="K528" s="93" t="str">
        <f>VLOOKUP(Data!$J528,tblCountries[[Actual]:[Mapping]],2,FALSE)</f>
        <v>USA</v>
      </c>
      <c r="L528" s="93" t="str">
        <f>VLOOKUP(Data!$J528,tblCountries[[Actual]:[Continente]],3,FALSE)</f>
        <v>America</v>
      </c>
      <c r="M528" s="93" t="s">
        <v>8</v>
      </c>
      <c r="N528" s="97">
        <v>6.1</v>
      </c>
      <c r="O528" s="98" t="s">
        <v>4021</v>
      </c>
      <c r="P528" s="99" t="s">
        <v>4030</v>
      </c>
      <c r="Q528" s="100" t="s">
        <v>4049</v>
      </c>
    </row>
    <row r="529" spans="2:17" ht="15" customHeight="1" x14ac:dyDescent="0.25">
      <c r="B529" s="93" t="s">
        <v>2524</v>
      </c>
      <c r="C529" s="94">
        <v>41055.213541666664</v>
      </c>
      <c r="D529" s="95">
        <v>140000</v>
      </c>
      <c r="E529" s="93">
        <v>140000</v>
      </c>
      <c r="F529" s="93" t="s">
        <v>68</v>
      </c>
      <c r="G529" s="96">
        <f>Data!$E529*VLOOKUP(Data!$F529,tblXrate[],2,FALSE)</f>
        <v>220664.95808941979</v>
      </c>
      <c r="H529" s="93" t="s">
        <v>631</v>
      </c>
      <c r="I529" s="93" t="s">
        <v>66</v>
      </c>
      <c r="J529" s="93" t="s">
        <v>70</v>
      </c>
      <c r="K529" s="93" t="str">
        <f>VLOOKUP(Data!$J529,tblCountries[[Actual]:[Mapping]],2,FALSE)</f>
        <v>UK</v>
      </c>
      <c r="L529" s="93" t="str">
        <f>VLOOKUP(Data!$J529,tblCountries[[Actual]:[Continente]],3,FALSE)</f>
        <v>Europa</v>
      </c>
      <c r="M529" s="93" t="s">
        <v>12</v>
      </c>
      <c r="N529" s="97">
        <v>6.1</v>
      </c>
      <c r="O529" s="98" t="s">
        <v>4021</v>
      </c>
      <c r="P529" s="99" t="s">
        <v>4026</v>
      </c>
      <c r="Q529" s="100" t="s">
        <v>4049</v>
      </c>
    </row>
    <row r="530" spans="2:17" ht="15" customHeight="1" x14ac:dyDescent="0.25">
      <c r="B530" s="93" t="s">
        <v>2525</v>
      </c>
      <c r="C530" s="94">
        <v>41055.217395833337</v>
      </c>
      <c r="D530" s="95">
        <v>72000</v>
      </c>
      <c r="E530" s="93">
        <v>72000</v>
      </c>
      <c r="F530" s="93" t="s">
        <v>5</v>
      </c>
      <c r="G530" s="96">
        <f>Data!$E530*VLOOKUP(Data!$F530,tblXrate[],2,FALSE)</f>
        <v>72000</v>
      </c>
      <c r="H530" s="93" t="s">
        <v>632</v>
      </c>
      <c r="I530" s="93" t="s">
        <v>19</v>
      </c>
      <c r="J530" s="93" t="s">
        <v>64</v>
      </c>
      <c r="K530" s="93" t="str">
        <f>VLOOKUP(Data!$J530,tblCountries[[Actual]:[Mapping]],2,FALSE)</f>
        <v>Russia</v>
      </c>
      <c r="L530" s="93" t="str">
        <f>VLOOKUP(Data!$J530,tblCountries[[Actual]:[Continente]],3,FALSE)</f>
        <v>Europa</v>
      </c>
      <c r="M530" s="93" t="s">
        <v>17</v>
      </c>
      <c r="N530" s="97">
        <v>6.1</v>
      </c>
      <c r="O530" s="98" t="s">
        <v>4021</v>
      </c>
      <c r="P530" s="99" t="s">
        <v>4030</v>
      </c>
      <c r="Q530" s="100" t="s">
        <v>4049</v>
      </c>
    </row>
    <row r="531" spans="2:17" ht="15" customHeight="1" x14ac:dyDescent="0.25">
      <c r="B531" s="93" t="s">
        <v>2526</v>
      </c>
      <c r="C531" s="94">
        <v>41055.219375000001</v>
      </c>
      <c r="D531" s="95">
        <v>60000</v>
      </c>
      <c r="E531" s="93">
        <v>60000</v>
      </c>
      <c r="F531" s="93" t="s">
        <v>81</v>
      </c>
      <c r="G531" s="96">
        <f>Data!$E531*VLOOKUP(Data!$F531,tblXrate[],2,FALSE)</f>
        <v>61194.579384158147</v>
      </c>
      <c r="H531" s="93" t="s">
        <v>19</v>
      </c>
      <c r="I531" s="93" t="s">
        <v>19</v>
      </c>
      <c r="J531" s="93" t="s">
        <v>83</v>
      </c>
      <c r="K531" s="93" t="str">
        <f>VLOOKUP(Data!$J531,tblCountries[[Actual]:[Mapping]],2,FALSE)</f>
        <v>Australia</v>
      </c>
      <c r="L531" s="93" t="str">
        <f>VLOOKUP(Data!$J531,tblCountries[[Actual]:[Continente]],3,FALSE)</f>
        <v>Oceania</v>
      </c>
      <c r="M531" s="93" t="s">
        <v>17</v>
      </c>
      <c r="N531" s="97">
        <v>6.1</v>
      </c>
      <c r="O531" s="98" t="s">
        <v>4021</v>
      </c>
      <c r="P531" s="99" t="s">
        <v>4030</v>
      </c>
      <c r="Q531" s="100" t="s">
        <v>4049</v>
      </c>
    </row>
    <row r="532" spans="2:17" ht="15" customHeight="1" x14ac:dyDescent="0.25">
      <c r="B532" s="93" t="s">
        <v>2527</v>
      </c>
      <c r="C532" s="94">
        <v>41055.220972222225</v>
      </c>
      <c r="D532" s="95" t="s">
        <v>633</v>
      </c>
      <c r="E532" s="93">
        <v>120000</v>
      </c>
      <c r="F532" s="93" t="s">
        <v>5</v>
      </c>
      <c r="G532" s="96">
        <f>Data!$E532*VLOOKUP(Data!$F532,tblXrate[],2,FALSE)</f>
        <v>120000</v>
      </c>
      <c r="H532" s="93" t="s">
        <v>634</v>
      </c>
      <c r="I532" s="93" t="s">
        <v>51</v>
      </c>
      <c r="J532" s="93" t="s">
        <v>635</v>
      </c>
      <c r="K532" s="93" t="str">
        <f>VLOOKUP(Data!$J532,tblCountries[[Actual]:[Mapping]],2,FALSE)</f>
        <v>New Zealand</v>
      </c>
      <c r="L532" s="93" t="str">
        <f>VLOOKUP(Data!$J532,tblCountries[[Actual]:[Continente]],3,FALSE)</f>
        <v>Oceania</v>
      </c>
      <c r="M532" s="93" t="s">
        <v>17</v>
      </c>
      <c r="N532" s="97">
        <v>6.1</v>
      </c>
      <c r="O532" s="98" t="s">
        <v>4021</v>
      </c>
      <c r="P532" s="99" t="s">
        <v>4031</v>
      </c>
      <c r="Q532" s="100" t="s">
        <v>4049</v>
      </c>
    </row>
    <row r="533" spans="2:17" ht="15" customHeight="1" x14ac:dyDescent="0.25">
      <c r="B533" s="93" t="s">
        <v>2528</v>
      </c>
      <c r="C533" s="94">
        <v>41055.221145833333</v>
      </c>
      <c r="D533" s="95" t="s">
        <v>636</v>
      </c>
      <c r="E533" s="93">
        <v>95000</v>
      </c>
      <c r="F533" s="93" t="s">
        <v>5</v>
      </c>
      <c r="G533" s="96">
        <f>Data!$E533*VLOOKUP(Data!$F533,tblXrate[],2,FALSE)</f>
        <v>95000</v>
      </c>
      <c r="H533" s="93" t="s">
        <v>637</v>
      </c>
      <c r="I533" s="93" t="s">
        <v>3940</v>
      </c>
      <c r="J533" s="93" t="s">
        <v>638</v>
      </c>
      <c r="K533" s="93" t="str">
        <f>VLOOKUP(Data!$J533,tblCountries[[Actual]:[Mapping]],2,FALSE)</f>
        <v>Central America</v>
      </c>
      <c r="L533" s="93" t="str">
        <f>VLOOKUP(Data!$J533,tblCountries[[Actual]:[Continente]],3,FALSE)</f>
        <v>America</v>
      </c>
      <c r="M533" s="93" t="s">
        <v>17</v>
      </c>
      <c r="N533" s="97">
        <v>6.1</v>
      </c>
      <c r="O533" s="98" t="s">
        <v>4021</v>
      </c>
      <c r="P533" s="99" t="s">
        <v>4030</v>
      </c>
      <c r="Q533" s="100" t="s">
        <v>4049</v>
      </c>
    </row>
    <row r="534" spans="2:17" ht="15" customHeight="1" x14ac:dyDescent="0.25">
      <c r="B534" s="93" t="s">
        <v>2529</v>
      </c>
      <c r="C534" s="94">
        <v>41055.222719907404</v>
      </c>
      <c r="D534" s="95">
        <v>50000</v>
      </c>
      <c r="E534" s="93">
        <v>50000</v>
      </c>
      <c r="F534" s="93" t="s">
        <v>5</v>
      </c>
      <c r="G534" s="96">
        <f>Data!$E534*VLOOKUP(Data!$F534,tblXrate[],2,FALSE)</f>
        <v>50000</v>
      </c>
      <c r="H534" s="93" t="s">
        <v>639</v>
      </c>
      <c r="I534" s="93" t="s">
        <v>19</v>
      </c>
      <c r="J534" s="93" t="s">
        <v>14</v>
      </c>
      <c r="K534" s="93" t="str">
        <f>VLOOKUP(Data!$J534,tblCountries[[Actual]:[Mapping]],2,FALSE)</f>
        <v>USA</v>
      </c>
      <c r="L534" s="93" t="str">
        <f>VLOOKUP(Data!$J534,tblCountries[[Actual]:[Continente]],3,FALSE)</f>
        <v>America</v>
      </c>
      <c r="M534" s="93" t="s">
        <v>17</v>
      </c>
      <c r="N534" s="97">
        <v>6.1</v>
      </c>
      <c r="O534" s="98" t="s">
        <v>4021</v>
      </c>
      <c r="P534" s="99" t="s">
        <v>4030</v>
      </c>
      <c r="Q534" s="100" t="s">
        <v>4049</v>
      </c>
    </row>
    <row r="535" spans="2:17" ht="15" customHeight="1" x14ac:dyDescent="0.25">
      <c r="B535" s="93" t="s">
        <v>2530</v>
      </c>
      <c r="C535" s="94">
        <v>41055.224537037036</v>
      </c>
      <c r="D535" s="95" t="s">
        <v>640</v>
      </c>
      <c r="E535" s="93">
        <v>73000</v>
      </c>
      <c r="F535" s="93" t="s">
        <v>68</v>
      </c>
      <c r="G535" s="96">
        <f>Data!$E535*VLOOKUP(Data!$F535,tblXrate[],2,FALSE)</f>
        <v>115061.01386091174</v>
      </c>
      <c r="H535" s="93" t="s">
        <v>641</v>
      </c>
      <c r="I535" s="93" t="s">
        <v>51</v>
      </c>
      <c r="J535" s="93" t="s">
        <v>70</v>
      </c>
      <c r="K535" s="93" t="str">
        <f>VLOOKUP(Data!$J535,tblCountries[[Actual]:[Mapping]],2,FALSE)</f>
        <v>UK</v>
      </c>
      <c r="L535" s="93" t="str">
        <f>VLOOKUP(Data!$J535,tblCountries[[Actual]:[Continente]],3,FALSE)</f>
        <v>Europa</v>
      </c>
      <c r="M535" s="93" t="s">
        <v>8</v>
      </c>
      <c r="N535" s="97">
        <v>6.1</v>
      </c>
      <c r="O535" s="98" t="s">
        <v>4021</v>
      </c>
      <c r="P535" s="99" t="s">
        <v>4031</v>
      </c>
      <c r="Q535" s="100" t="s">
        <v>4049</v>
      </c>
    </row>
    <row r="536" spans="2:17" ht="15" customHeight="1" x14ac:dyDescent="0.25">
      <c r="B536" s="93" t="s">
        <v>2531</v>
      </c>
      <c r="C536" s="94">
        <v>41055.22724537037</v>
      </c>
      <c r="D536" s="95">
        <v>46000</v>
      </c>
      <c r="E536" s="93">
        <v>46000</v>
      </c>
      <c r="F536" s="93" t="s">
        <v>5</v>
      </c>
      <c r="G536" s="96">
        <f>Data!$E536*VLOOKUP(Data!$F536,tblXrate[],2,FALSE)</f>
        <v>46000</v>
      </c>
      <c r="H536" s="93" t="s">
        <v>199</v>
      </c>
      <c r="I536" s="93" t="s">
        <v>19</v>
      </c>
      <c r="J536" s="93" t="s">
        <v>14</v>
      </c>
      <c r="K536" s="93" t="str">
        <f>VLOOKUP(Data!$J536,tblCountries[[Actual]:[Mapping]],2,FALSE)</f>
        <v>USA</v>
      </c>
      <c r="L536" s="93" t="str">
        <f>VLOOKUP(Data!$J536,tblCountries[[Actual]:[Continente]],3,FALSE)</f>
        <v>America</v>
      </c>
      <c r="M536" s="93" t="s">
        <v>17</v>
      </c>
      <c r="N536" s="97">
        <v>6.1</v>
      </c>
      <c r="O536" s="98" t="s">
        <v>4021</v>
      </c>
      <c r="P536" s="99" t="s">
        <v>4029</v>
      </c>
      <c r="Q536" s="100" t="s">
        <v>4048</v>
      </c>
    </row>
    <row r="537" spans="2:17" ht="15" customHeight="1" x14ac:dyDescent="0.25">
      <c r="B537" s="93" t="s">
        <v>2532</v>
      </c>
      <c r="C537" s="94">
        <v>41055.227511574078</v>
      </c>
      <c r="D537" s="95" t="s">
        <v>642</v>
      </c>
      <c r="E537" s="93">
        <v>600000</v>
      </c>
      <c r="F537" s="93" t="s">
        <v>31</v>
      </c>
      <c r="G537" s="96">
        <f>Data!$E537*VLOOKUP(Data!$F537,tblXrate[],2,FALSE)</f>
        <v>6368.453230079479</v>
      </c>
      <c r="H537" s="93" t="s">
        <v>643</v>
      </c>
      <c r="I537" s="93" t="s">
        <v>355</v>
      </c>
      <c r="J537" s="93" t="s">
        <v>16</v>
      </c>
      <c r="K537" s="93" t="str">
        <f>VLOOKUP(Data!$J537,tblCountries[[Actual]:[Mapping]],2,FALSE)</f>
        <v>Pakistan</v>
      </c>
      <c r="L537" s="93" t="str">
        <f>VLOOKUP(Data!$J537,tblCountries[[Actual]:[Continente]],3,FALSE)</f>
        <v>Asia</v>
      </c>
      <c r="M537" s="93" t="s">
        <v>8</v>
      </c>
      <c r="N537" s="97">
        <v>6.1</v>
      </c>
      <c r="O537" s="98" t="s">
        <v>4021</v>
      </c>
      <c r="P537" s="99" t="s">
        <v>4027</v>
      </c>
      <c r="Q537" s="100" t="s">
        <v>4048</v>
      </c>
    </row>
    <row r="538" spans="2:17" ht="15" customHeight="1" x14ac:dyDescent="0.25">
      <c r="B538" s="93" t="s">
        <v>2533</v>
      </c>
      <c r="C538" s="94">
        <v>41055.228310185186</v>
      </c>
      <c r="D538" s="95">
        <v>85000</v>
      </c>
      <c r="E538" s="93">
        <v>85000</v>
      </c>
      <c r="F538" s="93" t="s">
        <v>81</v>
      </c>
      <c r="G538" s="96">
        <f>Data!$E538*VLOOKUP(Data!$F538,tblXrate[],2,FALSE)</f>
        <v>86692.320794224041</v>
      </c>
      <c r="H538" s="93" t="s">
        <v>644</v>
      </c>
      <c r="I538" s="93" t="s">
        <v>19</v>
      </c>
      <c r="J538" s="93" t="s">
        <v>83</v>
      </c>
      <c r="K538" s="93" t="str">
        <f>VLOOKUP(Data!$J538,tblCountries[[Actual]:[Mapping]],2,FALSE)</f>
        <v>Australia</v>
      </c>
      <c r="L538" s="93" t="str">
        <f>VLOOKUP(Data!$J538,tblCountries[[Actual]:[Continente]],3,FALSE)</f>
        <v>Oceania</v>
      </c>
      <c r="M538" s="93" t="s">
        <v>8</v>
      </c>
      <c r="N538" s="97">
        <v>6.1</v>
      </c>
      <c r="O538" s="98" t="s">
        <v>4021</v>
      </c>
      <c r="P538" s="99" t="s">
        <v>4030</v>
      </c>
      <c r="Q538" s="100" t="s">
        <v>4049</v>
      </c>
    </row>
    <row r="539" spans="2:17" ht="15" customHeight="1" x14ac:dyDescent="0.25">
      <c r="B539" s="93" t="s">
        <v>2534</v>
      </c>
      <c r="C539" s="94">
        <v>41055.229108796295</v>
      </c>
      <c r="D539" s="95">
        <v>450000</v>
      </c>
      <c r="E539" s="93">
        <v>450000</v>
      </c>
      <c r="F539" s="93" t="s">
        <v>39</v>
      </c>
      <c r="G539" s="96">
        <f>Data!$E539*VLOOKUP(Data!$F539,tblXrate[],2,FALSE)</f>
        <v>8013.5625093491553</v>
      </c>
      <c r="H539" s="93" t="s">
        <v>645</v>
      </c>
      <c r="I539" s="93" t="s">
        <v>51</v>
      </c>
      <c r="J539" s="93" t="s">
        <v>7</v>
      </c>
      <c r="K539" s="93" t="str">
        <f>VLOOKUP(Data!$J539,tblCountries[[Actual]:[Mapping]],2,FALSE)</f>
        <v>India</v>
      </c>
      <c r="L539" s="93" t="str">
        <f>VLOOKUP(Data!$J539,tblCountries[[Actual]:[Continente]],3,FALSE)</f>
        <v>Asia</v>
      </c>
      <c r="M539" s="93" t="s">
        <v>12</v>
      </c>
      <c r="N539" s="97">
        <v>6.1</v>
      </c>
      <c r="O539" s="98" t="s">
        <v>4021</v>
      </c>
      <c r="P539" s="99" t="s">
        <v>4027</v>
      </c>
      <c r="Q539" s="100" t="s">
        <v>4048</v>
      </c>
    </row>
    <row r="540" spans="2:17" ht="15" customHeight="1" x14ac:dyDescent="0.25">
      <c r="B540" s="93" t="s">
        <v>2535</v>
      </c>
      <c r="C540" s="94">
        <v>41055.229143518518</v>
      </c>
      <c r="D540" s="95">
        <v>43000</v>
      </c>
      <c r="E540" s="93">
        <v>43000</v>
      </c>
      <c r="F540" s="93" t="s">
        <v>5</v>
      </c>
      <c r="G540" s="96">
        <f>Data!$E540*VLOOKUP(Data!$F540,tblXrate[],2,FALSE)</f>
        <v>43000</v>
      </c>
      <c r="H540" s="93" t="s">
        <v>309</v>
      </c>
      <c r="I540" s="93" t="s">
        <v>309</v>
      </c>
      <c r="J540" s="93" t="s">
        <v>14</v>
      </c>
      <c r="K540" s="93" t="str">
        <f>VLOOKUP(Data!$J540,tblCountries[[Actual]:[Mapping]],2,FALSE)</f>
        <v>USA</v>
      </c>
      <c r="L540" s="93" t="str">
        <f>VLOOKUP(Data!$J540,tblCountries[[Actual]:[Continente]],3,FALSE)</f>
        <v>America</v>
      </c>
      <c r="M540" s="93" t="s">
        <v>12</v>
      </c>
      <c r="N540" s="97">
        <v>6.1</v>
      </c>
      <c r="O540" s="98" t="s">
        <v>4021</v>
      </c>
      <c r="P540" s="99" t="s">
        <v>4029</v>
      </c>
      <c r="Q540" s="100" t="s">
        <v>4048</v>
      </c>
    </row>
    <row r="541" spans="2:17" ht="15" customHeight="1" x14ac:dyDescent="0.25">
      <c r="B541" s="93" t="s">
        <v>2536</v>
      </c>
      <c r="C541" s="94">
        <v>41055.229305555556</v>
      </c>
      <c r="D541" s="95">
        <v>1500</v>
      </c>
      <c r="E541" s="93">
        <v>18000</v>
      </c>
      <c r="F541" s="93" t="s">
        <v>5</v>
      </c>
      <c r="G541" s="96">
        <f>Data!$E541*VLOOKUP(Data!$F541,tblXrate[],2,FALSE)</f>
        <v>18000</v>
      </c>
      <c r="H541" s="93" t="s">
        <v>278</v>
      </c>
      <c r="I541" s="93" t="s">
        <v>278</v>
      </c>
      <c r="J541" s="93" t="s">
        <v>142</v>
      </c>
      <c r="K541" s="93" t="str">
        <f>VLOOKUP(Data!$J541,tblCountries[[Actual]:[Mapping]],2,FALSE)</f>
        <v>Brazil</v>
      </c>
      <c r="L541" s="93" t="str">
        <f>VLOOKUP(Data!$J541,tblCountries[[Actual]:[Continente]],3,FALSE)</f>
        <v>America</v>
      </c>
      <c r="M541" s="93" t="s">
        <v>8</v>
      </c>
      <c r="N541" s="97">
        <v>6.1</v>
      </c>
      <c r="O541" s="98" t="s">
        <v>4021</v>
      </c>
      <c r="P541" s="99" t="s">
        <v>4028</v>
      </c>
      <c r="Q541" s="100" t="s">
        <v>4048</v>
      </c>
    </row>
    <row r="542" spans="2:17" ht="15" customHeight="1" x14ac:dyDescent="0.25">
      <c r="B542" s="93" t="s">
        <v>2537</v>
      </c>
      <c r="C542" s="94">
        <v>41055.229930555557</v>
      </c>
      <c r="D542" s="95">
        <v>55000</v>
      </c>
      <c r="E542" s="93">
        <v>55000</v>
      </c>
      <c r="F542" s="93" t="s">
        <v>5</v>
      </c>
      <c r="G542" s="96">
        <f>Data!$E542*VLOOKUP(Data!$F542,tblXrate[],2,FALSE)</f>
        <v>55000</v>
      </c>
      <c r="H542" s="93" t="s">
        <v>386</v>
      </c>
      <c r="I542" s="93" t="s">
        <v>19</v>
      </c>
      <c r="J542" s="93" t="s">
        <v>14</v>
      </c>
      <c r="K542" s="93" t="str">
        <f>VLOOKUP(Data!$J542,tblCountries[[Actual]:[Mapping]],2,FALSE)</f>
        <v>USA</v>
      </c>
      <c r="L542" s="93" t="str">
        <f>VLOOKUP(Data!$J542,tblCountries[[Actual]:[Continente]],3,FALSE)</f>
        <v>America</v>
      </c>
      <c r="M542" s="93" t="s">
        <v>17</v>
      </c>
      <c r="N542" s="97">
        <v>6.1</v>
      </c>
      <c r="O542" s="98" t="s">
        <v>4021</v>
      </c>
      <c r="P542" s="99" t="s">
        <v>4030</v>
      </c>
      <c r="Q542" s="100" t="s">
        <v>4049</v>
      </c>
    </row>
    <row r="543" spans="2:17" ht="15" customHeight="1" x14ac:dyDescent="0.25">
      <c r="B543" s="93" t="s">
        <v>2538</v>
      </c>
      <c r="C543" s="94">
        <v>41055.230150462965</v>
      </c>
      <c r="D543" s="95" t="s">
        <v>456</v>
      </c>
      <c r="E543" s="93">
        <v>500000</v>
      </c>
      <c r="F543" s="93" t="s">
        <v>39</v>
      </c>
      <c r="G543" s="96">
        <f>Data!$E543*VLOOKUP(Data!$F543,tblXrate[],2,FALSE)</f>
        <v>8903.9583437212841</v>
      </c>
      <c r="H543" s="93" t="s">
        <v>646</v>
      </c>
      <c r="I543" s="93" t="s">
        <v>19</v>
      </c>
      <c r="J543" s="93" t="s">
        <v>7</v>
      </c>
      <c r="K543" s="93" t="str">
        <f>VLOOKUP(Data!$J543,tblCountries[[Actual]:[Mapping]],2,FALSE)</f>
        <v>India</v>
      </c>
      <c r="L543" s="93" t="str">
        <f>VLOOKUP(Data!$J543,tblCountries[[Actual]:[Continente]],3,FALSE)</f>
        <v>Asia</v>
      </c>
      <c r="M543" s="93" t="s">
        <v>12</v>
      </c>
      <c r="N543" s="97">
        <v>6.1</v>
      </c>
      <c r="O543" s="98" t="s">
        <v>4021</v>
      </c>
      <c r="P543" s="99" t="s">
        <v>4027</v>
      </c>
      <c r="Q543" s="100" t="s">
        <v>4048</v>
      </c>
    </row>
    <row r="544" spans="2:17" ht="15" customHeight="1" x14ac:dyDescent="0.25">
      <c r="B544" s="93" t="s">
        <v>2539</v>
      </c>
      <c r="C544" s="94">
        <v>41055.231747685182</v>
      </c>
      <c r="D544" s="95">
        <v>45000</v>
      </c>
      <c r="E544" s="93">
        <v>45000</v>
      </c>
      <c r="F544" s="93" t="s">
        <v>5</v>
      </c>
      <c r="G544" s="96">
        <f>Data!$E544*VLOOKUP(Data!$F544,tblXrate[],2,FALSE)</f>
        <v>45000</v>
      </c>
      <c r="H544" s="93" t="s">
        <v>647</v>
      </c>
      <c r="I544" s="93" t="s">
        <v>3938</v>
      </c>
      <c r="J544" s="93" t="s">
        <v>14</v>
      </c>
      <c r="K544" s="93" t="str">
        <f>VLOOKUP(Data!$J544,tblCountries[[Actual]:[Mapping]],2,FALSE)</f>
        <v>USA</v>
      </c>
      <c r="L544" s="93" t="str">
        <f>VLOOKUP(Data!$J544,tblCountries[[Actual]:[Continente]],3,FALSE)</f>
        <v>America</v>
      </c>
      <c r="M544" s="93" t="s">
        <v>12</v>
      </c>
      <c r="N544" s="97">
        <v>6.1</v>
      </c>
      <c r="O544" s="98" t="s">
        <v>4021</v>
      </c>
      <c r="P544" s="99" t="s">
        <v>4029</v>
      </c>
      <c r="Q544" s="100" t="s">
        <v>4048</v>
      </c>
    </row>
    <row r="545" spans="2:17" ht="15" customHeight="1" x14ac:dyDescent="0.25">
      <c r="B545" s="93" t="s">
        <v>2540</v>
      </c>
      <c r="C545" s="94">
        <v>41055.232638888891</v>
      </c>
      <c r="D545" s="95">
        <v>50000</v>
      </c>
      <c r="E545" s="93">
        <v>50000</v>
      </c>
      <c r="F545" s="93" t="s">
        <v>5</v>
      </c>
      <c r="G545" s="96">
        <f>Data!$E545*VLOOKUP(Data!$F545,tblXrate[],2,FALSE)</f>
        <v>50000</v>
      </c>
      <c r="H545" s="93" t="s">
        <v>648</v>
      </c>
      <c r="I545" s="93" t="s">
        <v>51</v>
      </c>
      <c r="J545" s="93" t="s">
        <v>14</v>
      </c>
      <c r="K545" s="93" t="str">
        <f>VLOOKUP(Data!$J545,tblCountries[[Actual]:[Mapping]],2,FALSE)</f>
        <v>USA</v>
      </c>
      <c r="L545" s="93" t="str">
        <f>VLOOKUP(Data!$J545,tblCountries[[Actual]:[Continente]],3,FALSE)</f>
        <v>America</v>
      </c>
      <c r="M545" s="93" t="s">
        <v>8</v>
      </c>
      <c r="N545" s="97">
        <v>6.1</v>
      </c>
      <c r="O545" s="98" t="s">
        <v>4021</v>
      </c>
      <c r="P545" s="99" t="s">
        <v>4030</v>
      </c>
      <c r="Q545" s="100" t="s">
        <v>4049</v>
      </c>
    </row>
    <row r="546" spans="2:17" ht="15" customHeight="1" x14ac:dyDescent="0.25">
      <c r="B546" s="93" t="s">
        <v>2541</v>
      </c>
      <c r="C546" s="94">
        <v>41055.239374999997</v>
      </c>
      <c r="D546" s="95" t="s">
        <v>649</v>
      </c>
      <c r="E546" s="93">
        <v>80000</v>
      </c>
      <c r="F546" s="93" t="s">
        <v>5</v>
      </c>
      <c r="G546" s="96">
        <f>Data!$E546*VLOOKUP(Data!$F546,tblXrate[],2,FALSE)</f>
        <v>80000</v>
      </c>
      <c r="H546" s="93" t="s">
        <v>650</v>
      </c>
      <c r="I546" s="93" t="s">
        <v>19</v>
      </c>
      <c r="J546" s="93" t="s">
        <v>14</v>
      </c>
      <c r="K546" s="93" t="str">
        <f>VLOOKUP(Data!$J546,tblCountries[[Actual]:[Mapping]],2,FALSE)</f>
        <v>USA</v>
      </c>
      <c r="L546" s="93" t="str">
        <f>VLOOKUP(Data!$J546,tblCountries[[Actual]:[Continente]],3,FALSE)</f>
        <v>America</v>
      </c>
      <c r="M546" s="93" t="s">
        <v>12</v>
      </c>
      <c r="N546" s="97">
        <v>6.1</v>
      </c>
      <c r="O546" s="98" t="s">
        <v>4021</v>
      </c>
      <c r="P546" s="99" t="s">
        <v>4030</v>
      </c>
      <c r="Q546" s="100" t="s">
        <v>4049</v>
      </c>
    </row>
    <row r="547" spans="2:17" ht="15" customHeight="1" x14ac:dyDescent="0.25">
      <c r="B547" s="93" t="s">
        <v>2542</v>
      </c>
      <c r="C547" s="94">
        <v>41055.240300925929</v>
      </c>
      <c r="D547" s="95">
        <v>67000</v>
      </c>
      <c r="E547" s="93">
        <v>67000</v>
      </c>
      <c r="F547" s="93" t="s">
        <v>5</v>
      </c>
      <c r="G547" s="96">
        <f>Data!$E547*VLOOKUP(Data!$F547,tblXrate[],2,FALSE)</f>
        <v>67000</v>
      </c>
      <c r="H547" s="93" t="s">
        <v>393</v>
      </c>
      <c r="I547" s="93" t="s">
        <v>19</v>
      </c>
      <c r="J547" s="93" t="s">
        <v>14</v>
      </c>
      <c r="K547" s="93" t="str">
        <f>VLOOKUP(Data!$J547,tblCountries[[Actual]:[Mapping]],2,FALSE)</f>
        <v>USA</v>
      </c>
      <c r="L547" s="93" t="str">
        <f>VLOOKUP(Data!$J547,tblCountries[[Actual]:[Continente]],3,FALSE)</f>
        <v>America</v>
      </c>
      <c r="M547" s="93" t="s">
        <v>8</v>
      </c>
      <c r="N547" s="97">
        <v>6.1</v>
      </c>
      <c r="O547" s="98" t="s">
        <v>4021</v>
      </c>
      <c r="P547" s="99" t="s">
        <v>4030</v>
      </c>
      <c r="Q547" s="100" t="s">
        <v>4049</v>
      </c>
    </row>
    <row r="548" spans="2:17" ht="15" customHeight="1" x14ac:dyDescent="0.25">
      <c r="B548" s="93" t="s">
        <v>2543</v>
      </c>
      <c r="C548" s="94">
        <v>41055.240763888891</v>
      </c>
      <c r="D548" s="95">
        <v>111000</v>
      </c>
      <c r="E548" s="93">
        <v>111000</v>
      </c>
      <c r="F548" s="93" t="s">
        <v>5</v>
      </c>
      <c r="G548" s="96">
        <f>Data!$E548*VLOOKUP(Data!$F548,tblXrate[],2,FALSE)</f>
        <v>111000</v>
      </c>
      <c r="H548" s="93" t="s">
        <v>423</v>
      </c>
      <c r="I548" s="93" t="s">
        <v>19</v>
      </c>
      <c r="J548" s="93" t="s">
        <v>651</v>
      </c>
      <c r="K548" s="93" t="str">
        <f>VLOOKUP(Data!$J548,tblCountries[[Actual]:[Mapping]],2,FALSE)</f>
        <v>Japan</v>
      </c>
      <c r="L548" s="93" t="str">
        <f>VLOOKUP(Data!$J548,tblCountries[[Actual]:[Continente]],3,FALSE)</f>
        <v>Asia</v>
      </c>
      <c r="M548" s="93" t="s">
        <v>12</v>
      </c>
      <c r="N548" s="97">
        <v>6.1</v>
      </c>
      <c r="O548" s="98" t="s">
        <v>4021</v>
      </c>
      <c r="P548" s="99" t="s">
        <v>4031</v>
      </c>
      <c r="Q548" s="100" t="s">
        <v>4049</v>
      </c>
    </row>
    <row r="549" spans="2:17" ht="15" customHeight="1" x14ac:dyDescent="0.25">
      <c r="B549" s="93" t="s">
        <v>2544</v>
      </c>
      <c r="C549" s="94">
        <v>41055.241782407407</v>
      </c>
      <c r="D549" s="95">
        <v>120000</v>
      </c>
      <c r="E549" s="93">
        <v>120000</v>
      </c>
      <c r="F549" s="93" t="s">
        <v>5</v>
      </c>
      <c r="G549" s="96">
        <f>Data!$E549*VLOOKUP(Data!$F549,tblXrate[],2,FALSE)</f>
        <v>120000</v>
      </c>
      <c r="H549" s="93" t="s">
        <v>138</v>
      </c>
      <c r="I549" s="93" t="s">
        <v>3940</v>
      </c>
      <c r="J549" s="93" t="s">
        <v>14</v>
      </c>
      <c r="K549" s="93" t="str">
        <f>VLOOKUP(Data!$J549,tblCountries[[Actual]:[Mapping]],2,FALSE)</f>
        <v>USA</v>
      </c>
      <c r="L549" s="93" t="str">
        <f>VLOOKUP(Data!$J549,tblCountries[[Actual]:[Continente]],3,FALSE)</f>
        <v>America</v>
      </c>
      <c r="M549" s="93" t="s">
        <v>8</v>
      </c>
      <c r="N549" s="97">
        <v>6.1</v>
      </c>
      <c r="O549" s="98" t="s">
        <v>4021</v>
      </c>
      <c r="P549" s="99" t="s">
        <v>4031</v>
      </c>
      <c r="Q549" s="100" t="s">
        <v>4049</v>
      </c>
    </row>
    <row r="550" spans="2:17" ht="15" customHeight="1" x14ac:dyDescent="0.25">
      <c r="B550" s="93" t="s">
        <v>2545</v>
      </c>
      <c r="C550" s="94">
        <v>41055.241805555554</v>
      </c>
      <c r="D550" s="95" t="s">
        <v>652</v>
      </c>
      <c r="E550" s="93">
        <v>20000</v>
      </c>
      <c r="F550" s="93" t="s">
        <v>68</v>
      </c>
      <c r="G550" s="96">
        <f>Data!$E550*VLOOKUP(Data!$F550,tblXrate[],2,FALSE)</f>
        <v>31523.565441345683</v>
      </c>
      <c r="H550" s="93" t="s">
        <v>653</v>
      </c>
      <c r="I550" s="93" t="s">
        <v>355</v>
      </c>
      <c r="J550" s="93" t="s">
        <v>70</v>
      </c>
      <c r="K550" s="93" t="str">
        <f>VLOOKUP(Data!$J550,tblCountries[[Actual]:[Mapping]],2,FALSE)</f>
        <v>UK</v>
      </c>
      <c r="L550" s="93" t="str">
        <f>VLOOKUP(Data!$J550,tblCountries[[Actual]:[Continente]],3,FALSE)</f>
        <v>Europa</v>
      </c>
      <c r="M550" s="93" t="s">
        <v>8</v>
      </c>
      <c r="N550" s="97">
        <v>6.1</v>
      </c>
      <c r="O550" s="98" t="s">
        <v>4021</v>
      </c>
      <c r="P550" s="99" t="s">
        <v>4029</v>
      </c>
      <c r="Q550" s="100" t="s">
        <v>4048</v>
      </c>
    </row>
    <row r="551" spans="2:17" ht="15" customHeight="1" x14ac:dyDescent="0.25">
      <c r="B551" s="93" t="s">
        <v>2546</v>
      </c>
      <c r="C551" s="94">
        <v>41055.243298611109</v>
      </c>
      <c r="D551" s="95">
        <v>77000</v>
      </c>
      <c r="E551" s="93">
        <v>77000</v>
      </c>
      <c r="F551" s="93" t="s">
        <v>81</v>
      </c>
      <c r="G551" s="96">
        <f>Data!$E551*VLOOKUP(Data!$F551,tblXrate[],2,FALSE)</f>
        <v>78533.043543002947</v>
      </c>
      <c r="H551" s="93" t="s">
        <v>654</v>
      </c>
      <c r="I551" s="93" t="s">
        <v>19</v>
      </c>
      <c r="J551" s="93" t="s">
        <v>83</v>
      </c>
      <c r="K551" s="93" t="str">
        <f>VLOOKUP(Data!$J551,tblCountries[[Actual]:[Mapping]],2,FALSE)</f>
        <v>Australia</v>
      </c>
      <c r="L551" s="93" t="str">
        <f>VLOOKUP(Data!$J551,tblCountries[[Actual]:[Continente]],3,FALSE)</f>
        <v>Oceania</v>
      </c>
      <c r="M551" s="93" t="s">
        <v>17</v>
      </c>
      <c r="N551" s="97">
        <v>6.1</v>
      </c>
      <c r="O551" s="98" t="s">
        <v>4021</v>
      </c>
      <c r="P551" s="99" t="s">
        <v>4030</v>
      </c>
      <c r="Q551" s="100" t="s">
        <v>4049</v>
      </c>
    </row>
    <row r="552" spans="2:17" ht="15" customHeight="1" x14ac:dyDescent="0.25">
      <c r="B552" s="93" t="s">
        <v>2547</v>
      </c>
      <c r="C552" s="94">
        <v>41055.243321759262</v>
      </c>
      <c r="D552" s="95">
        <v>60000</v>
      </c>
      <c r="E552" s="93">
        <v>60000</v>
      </c>
      <c r="F552" s="93" t="s">
        <v>5</v>
      </c>
      <c r="G552" s="96">
        <f>Data!$E552*VLOOKUP(Data!$F552,tblXrate[],2,FALSE)</f>
        <v>60000</v>
      </c>
      <c r="H552" s="93" t="s">
        <v>655</v>
      </c>
      <c r="I552" s="93" t="s">
        <v>66</v>
      </c>
      <c r="J552" s="93" t="s">
        <v>14</v>
      </c>
      <c r="K552" s="93" t="str">
        <f>VLOOKUP(Data!$J552,tblCountries[[Actual]:[Mapping]],2,FALSE)</f>
        <v>USA</v>
      </c>
      <c r="L552" s="93" t="str">
        <f>VLOOKUP(Data!$J552,tblCountries[[Actual]:[Continente]],3,FALSE)</f>
        <v>America</v>
      </c>
      <c r="M552" s="93" t="s">
        <v>24</v>
      </c>
      <c r="N552" s="97">
        <v>6.1</v>
      </c>
      <c r="O552" s="98" t="s">
        <v>4021</v>
      </c>
      <c r="P552" s="99" t="s">
        <v>4030</v>
      </c>
      <c r="Q552" s="100" t="s">
        <v>4049</v>
      </c>
    </row>
    <row r="553" spans="2:17" ht="15" customHeight="1" x14ac:dyDescent="0.25">
      <c r="B553" s="93" t="s">
        <v>2548</v>
      </c>
      <c r="C553" s="94">
        <v>41055.243356481478</v>
      </c>
      <c r="D553" s="95">
        <v>35000</v>
      </c>
      <c r="E553" s="93">
        <v>35000</v>
      </c>
      <c r="F553" s="93" t="s">
        <v>5</v>
      </c>
      <c r="G553" s="96">
        <f>Data!$E553*VLOOKUP(Data!$F553,tblXrate[],2,FALSE)</f>
        <v>35000</v>
      </c>
      <c r="H553" s="93" t="s">
        <v>19</v>
      </c>
      <c r="I553" s="93" t="s">
        <v>19</v>
      </c>
      <c r="J553" s="93" t="s">
        <v>14</v>
      </c>
      <c r="K553" s="93" t="str">
        <f>VLOOKUP(Data!$J553,tblCountries[[Actual]:[Mapping]],2,FALSE)</f>
        <v>USA</v>
      </c>
      <c r="L553" s="93" t="str">
        <f>VLOOKUP(Data!$J553,tblCountries[[Actual]:[Continente]],3,FALSE)</f>
        <v>America</v>
      </c>
      <c r="M553" s="93" t="s">
        <v>17</v>
      </c>
      <c r="N553" s="97">
        <v>6.1</v>
      </c>
      <c r="O553" s="98" t="s">
        <v>4021</v>
      </c>
      <c r="P553" s="99" t="s">
        <v>4029</v>
      </c>
      <c r="Q553" s="100" t="s">
        <v>4048</v>
      </c>
    </row>
    <row r="554" spans="2:17" ht="15" customHeight="1" x14ac:dyDescent="0.25">
      <c r="B554" s="93" t="s">
        <v>2549</v>
      </c>
      <c r="C554" s="94">
        <v>41055.244988425926</v>
      </c>
      <c r="D554" s="95">
        <v>50000</v>
      </c>
      <c r="E554" s="93">
        <v>50000</v>
      </c>
      <c r="F554" s="93" t="s">
        <v>21</v>
      </c>
      <c r="G554" s="96">
        <f>Data!$E554*VLOOKUP(Data!$F554,tblXrate[],2,FALSE)</f>
        <v>63519.971949580387</v>
      </c>
      <c r="H554" s="93" t="s">
        <v>656</v>
      </c>
      <c r="I554" s="93" t="s">
        <v>51</v>
      </c>
      <c r="J554" s="93" t="s">
        <v>135</v>
      </c>
      <c r="K554" s="93" t="str">
        <f>VLOOKUP(Data!$J554,tblCountries[[Actual]:[Mapping]],2,FALSE)</f>
        <v>Panama</v>
      </c>
      <c r="L554" s="93" t="str">
        <f>VLOOKUP(Data!$J554,tblCountries[[Actual]:[Continente]],3,FALSE)</f>
        <v>America</v>
      </c>
      <c r="M554" s="93" t="s">
        <v>17</v>
      </c>
      <c r="N554" s="97">
        <v>6.1</v>
      </c>
      <c r="O554" s="98" t="s">
        <v>4021</v>
      </c>
      <c r="P554" s="99" t="s">
        <v>4030</v>
      </c>
      <c r="Q554" s="100" t="s">
        <v>4049</v>
      </c>
    </row>
    <row r="555" spans="2:17" ht="15" customHeight="1" x14ac:dyDescent="0.25">
      <c r="B555" s="93" t="s">
        <v>2550</v>
      </c>
      <c r="C555" s="94">
        <v>41055.246782407405</v>
      </c>
      <c r="D555" s="95">
        <v>54000</v>
      </c>
      <c r="E555" s="93">
        <v>54000</v>
      </c>
      <c r="F555" s="93" t="s">
        <v>5</v>
      </c>
      <c r="G555" s="96">
        <f>Data!$E555*VLOOKUP(Data!$F555,tblXrate[],2,FALSE)</f>
        <v>54000</v>
      </c>
      <c r="H555" s="93" t="s">
        <v>657</v>
      </c>
      <c r="I555" s="93" t="s">
        <v>66</v>
      </c>
      <c r="J555" s="93" t="s">
        <v>14</v>
      </c>
      <c r="K555" s="93" t="str">
        <f>VLOOKUP(Data!$J555,tblCountries[[Actual]:[Mapping]],2,FALSE)</f>
        <v>USA</v>
      </c>
      <c r="L555" s="93" t="str">
        <f>VLOOKUP(Data!$J555,tblCountries[[Actual]:[Continente]],3,FALSE)</f>
        <v>America</v>
      </c>
      <c r="M555" s="93" t="s">
        <v>12</v>
      </c>
      <c r="N555" s="97">
        <v>5</v>
      </c>
      <c r="O555" s="98" t="s">
        <v>4021</v>
      </c>
      <c r="P555" s="99" t="s">
        <v>4030</v>
      </c>
      <c r="Q555" s="100" t="s">
        <v>4049</v>
      </c>
    </row>
    <row r="556" spans="2:17" ht="15" customHeight="1" x14ac:dyDescent="0.25">
      <c r="B556" s="93" t="s">
        <v>2551</v>
      </c>
      <c r="C556" s="94">
        <v>41055.251354166663</v>
      </c>
      <c r="D556" s="95">
        <v>1300</v>
      </c>
      <c r="E556" s="93">
        <v>15600</v>
      </c>
      <c r="F556" s="93" t="s">
        <v>5</v>
      </c>
      <c r="G556" s="96">
        <f>Data!$E556*VLOOKUP(Data!$F556,tblXrate[],2,FALSE)</f>
        <v>15600</v>
      </c>
      <c r="H556" s="93" t="s">
        <v>658</v>
      </c>
      <c r="I556" s="93" t="s">
        <v>487</v>
      </c>
      <c r="J556" s="93" t="s">
        <v>659</v>
      </c>
      <c r="K556" s="93" t="str">
        <f>VLOOKUP(Data!$J556,tblCountries[[Actual]:[Mapping]],2,FALSE)</f>
        <v>Brazil</v>
      </c>
      <c r="L556" s="93" t="str">
        <f>VLOOKUP(Data!$J556,tblCountries[[Actual]:[Continente]],3,FALSE)</f>
        <v>America</v>
      </c>
      <c r="M556" s="93" t="s">
        <v>8</v>
      </c>
      <c r="N556" s="97">
        <v>20</v>
      </c>
      <c r="O556" s="99" t="s">
        <v>4022</v>
      </c>
      <c r="P556" s="99" t="s">
        <v>4028</v>
      </c>
      <c r="Q556" s="100" t="s">
        <v>4048</v>
      </c>
    </row>
    <row r="557" spans="2:17" ht="15" customHeight="1" x14ac:dyDescent="0.25">
      <c r="B557" s="93" t="s">
        <v>2552</v>
      </c>
      <c r="C557" s="94">
        <v>41055.25582175926</v>
      </c>
      <c r="D557" s="95">
        <v>35000</v>
      </c>
      <c r="E557" s="93">
        <v>35000</v>
      </c>
      <c r="F557" s="93" t="s">
        <v>5</v>
      </c>
      <c r="G557" s="96">
        <f>Data!$E557*VLOOKUP(Data!$F557,tblXrate[],2,FALSE)</f>
        <v>35000</v>
      </c>
      <c r="H557" s="93" t="s">
        <v>660</v>
      </c>
      <c r="I557" s="93" t="s">
        <v>19</v>
      </c>
      <c r="J557" s="93" t="s">
        <v>14</v>
      </c>
      <c r="K557" s="93" t="str">
        <f>VLOOKUP(Data!$J557,tblCountries[[Actual]:[Mapping]],2,FALSE)</f>
        <v>USA</v>
      </c>
      <c r="L557" s="93" t="str">
        <f>VLOOKUP(Data!$J557,tblCountries[[Actual]:[Continente]],3,FALSE)</f>
        <v>America</v>
      </c>
      <c r="M557" s="93" t="s">
        <v>24</v>
      </c>
      <c r="N557" s="97">
        <v>7</v>
      </c>
      <c r="O557" s="98" t="s">
        <v>4021</v>
      </c>
      <c r="P557" s="99" t="s">
        <v>4029</v>
      </c>
      <c r="Q557" s="100" t="s">
        <v>4048</v>
      </c>
    </row>
    <row r="558" spans="2:17" ht="15" customHeight="1" x14ac:dyDescent="0.25">
      <c r="B558" s="93" t="s">
        <v>2553</v>
      </c>
      <c r="C558" s="94">
        <v>41055.257037037038</v>
      </c>
      <c r="D558" s="95">
        <v>188000</v>
      </c>
      <c r="E558" s="93">
        <v>188000</v>
      </c>
      <c r="F558" s="93" t="s">
        <v>5</v>
      </c>
      <c r="G558" s="96">
        <f>Data!$E558*VLOOKUP(Data!$F558,tblXrate[],2,FALSE)</f>
        <v>188000</v>
      </c>
      <c r="H558" s="93" t="s">
        <v>661</v>
      </c>
      <c r="I558" s="93" t="s">
        <v>3940</v>
      </c>
      <c r="J558" s="93" t="s">
        <v>14</v>
      </c>
      <c r="K558" s="93" t="str">
        <f>VLOOKUP(Data!$J558,tblCountries[[Actual]:[Mapping]],2,FALSE)</f>
        <v>USA</v>
      </c>
      <c r="L558" s="93" t="str">
        <f>VLOOKUP(Data!$J558,tblCountries[[Actual]:[Continente]],3,FALSE)</f>
        <v>America</v>
      </c>
      <c r="M558" s="93" t="s">
        <v>24</v>
      </c>
      <c r="N558" s="97">
        <v>20</v>
      </c>
      <c r="O558" s="99" t="s">
        <v>4022</v>
      </c>
      <c r="P558" s="99" t="s">
        <v>4031</v>
      </c>
      <c r="Q558" s="100" t="s">
        <v>4049</v>
      </c>
    </row>
    <row r="559" spans="2:17" ht="15" customHeight="1" x14ac:dyDescent="0.25">
      <c r="B559" s="93" t="s">
        <v>2554</v>
      </c>
      <c r="C559" s="94">
        <v>41055.259872685187</v>
      </c>
      <c r="D559" s="95">
        <v>27500</v>
      </c>
      <c r="E559" s="93">
        <v>27500</v>
      </c>
      <c r="F559" s="93" t="s">
        <v>5</v>
      </c>
      <c r="G559" s="96">
        <f>Data!$E559*VLOOKUP(Data!$F559,tblXrate[],2,FALSE)</f>
        <v>27500</v>
      </c>
      <c r="H559" s="93" t="s">
        <v>615</v>
      </c>
      <c r="I559" s="93" t="s">
        <v>19</v>
      </c>
      <c r="J559" s="93" t="s">
        <v>14</v>
      </c>
      <c r="K559" s="93" t="str">
        <f>VLOOKUP(Data!$J559,tblCountries[[Actual]:[Mapping]],2,FALSE)</f>
        <v>USA</v>
      </c>
      <c r="L559" s="93" t="str">
        <f>VLOOKUP(Data!$J559,tblCountries[[Actual]:[Continente]],3,FALSE)</f>
        <v>America</v>
      </c>
      <c r="M559" s="93" t="s">
        <v>12</v>
      </c>
      <c r="N559" s="97">
        <v>1</v>
      </c>
      <c r="O559" s="99" t="s">
        <v>4024</v>
      </c>
      <c r="P559" s="99" t="s">
        <v>4029</v>
      </c>
      <c r="Q559" s="100" t="s">
        <v>4048</v>
      </c>
    </row>
    <row r="560" spans="2:17" ht="15" customHeight="1" x14ac:dyDescent="0.25">
      <c r="B560" s="93" t="s">
        <v>2555</v>
      </c>
      <c r="C560" s="94">
        <v>41055.264328703706</v>
      </c>
      <c r="D560" s="95">
        <v>140000</v>
      </c>
      <c r="E560" s="93">
        <v>140000</v>
      </c>
      <c r="F560" s="93" t="s">
        <v>5</v>
      </c>
      <c r="G560" s="96">
        <f>Data!$E560*VLOOKUP(Data!$F560,tblXrate[],2,FALSE)</f>
        <v>140000</v>
      </c>
      <c r="H560" s="93" t="s">
        <v>269</v>
      </c>
      <c r="I560" s="93" t="s">
        <v>487</v>
      </c>
      <c r="J560" s="93" t="s">
        <v>14</v>
      </c>
      <c r="K560" s="93" t="str">
        <f>VLOOKUP(Data!$J560,tblCountries[[Actual]:[Mapping]],2,FALSE)</f>
        <v>USA</v>
      </c>
      <c r="L560" s="93" t="str">
        <f>VLOOKUP(Data!$J560,tblCountries[[Actual]:[Continente]],3,FALSE)</f>
        <v>America</v>
      </c>
      <c r="M560" s="93" t="s">
        <v>17</v>
      </c>
      <c r="N560" s="97">
        <v>10</v>
      </c>
      <c r="O560" s="99" t="s">
        <v>4020</v>
      </c>
      <c r="P560" s="99" t="s">
        <v>4031</v>
      </c>
      <c r="Q560" s="100" t="s">
        <v>4049</v>
      </c>
    </row>
    <row r="561" spans="2:17" ht="15" customHeight="1" x14ac:dyDescent="0.25">
      <c r="B561" s="93" t="s">
        <v>2556</v>
      </c>
      <c r="C561" s="94">
        <v>41055.266701388886</v>
      </c>
      <c r="D561" s="95">
        <v>55000</v>
      </c>
      <c r="E561" s="93">
        <v>55000</v>
      </c>
      <c r="F561" s="93" t="s">
        <v>21</v>
      </c>
      <c r="G561" s="96">
        <f>Data!$E561*VLOOKUP(Data!$F561,tblXrate[],2,FALSE)</f>
        <v>69871.969144538423</v>
      </c>
      <c r="H561" s="93" t="s">
        <v>644</v>
      </c>
      <c r="I561" s="93" t="s">
        <v>19</v>
      </c>
      <c r="J561" s="93" t="s">
        <v>627</v>
      </c>
      <c r="K561" s="93" t="str">
        <f>VLOOKUP(Data!$J561,tblCountries[[Actual]:[Mapping]],2,FALSE)</f>
        <v>Netherlands</v>
      </c>
      <c r="L561" s="93" t="str">
        <f>VLOOKUP(Data!$J561,tblCountries[[Actual]:[Continente]],3,FALSE)</f>
        <v>Europa</v>
      </c>
      <c r="M561" s="93" t="s">
        <v>12</v>
      </c>
      <c r="N561" s="97">
        <v>6</v>
      </c>
      <c r="O561" s="98" t="s">
        <v>4021</v>
      </c>
      <c r="P561" s="99" t="s">
        <v>4030</v>
      </c>
      <c r="Q561" s="100" t="s">
        <v>4049</v>
      </c>
    </row>
    <row r="562" spans="2:17" ht="15" customHeight="1" x14ac:dyDescent="0.25">
      <c r="B562" s="93" t="s">
        <v>2557</v>
      </c>
      <c r="C562" s="94">
        <v>41055.278460648151</v>
      </c>
      <c r="D562" s="95">
        <v>45000</v>
      </c>
      <c r="E562" s="93">
        <v>45000</v>
      </c>
      <c r="F562" s="93" t="s">
        <v>5</v>
      </c>
      <c r="G562" s="96">
        <f>Data!$E562*VLOOKUP(Data!$F562,tblXrate[],2,FALSE)</f>
        <v>45000</v>
      </c>
      <c r="H562" s="93" t="s">
        <v>662</v>
      </c>
      <c r="I562" s="93" t="s">
        <v>19</v>
      </c>
      <c r="J562" s="93" t="s">
        <v>14</v>
      </c>
      <c r="K562" s="93" t="str">
        <f>VLOOKUP(Data!$J562,tblCountries[[Actual]:[Mapping]],2,FALSE)</f>
        <v>USA</v>
      </c>
      <c r="L562" s="93" t="str">
        <f>VLOOKUP(Data!$J562,tblCountries[[Actual]:[Continente]],3,FALSE)</f>
        <v>America</v>
      </c>
      <c r="M562" s="93" t="s">
        <v>8</v>
      </c>
      <c r="N562" s="97">
        <v>2</v>
      </c>
      <c r="O562" s="99" t="s">
        <v>4024</v>
      </c>
      <c r="P562" s="99" t="s">
        <v>4029</v>
      </c>
      <c r="Q562" s="100" t="s">
        <v>4048</v>
      </c>
    </row>
    <row r="563" spans="2:17" ht="15" customHeight="1" x14ac:dyDescent="0.25">
      <c r="B563" s="93" t="s">
        <v>2558</v>
      </c>
      <c r="C563" s="94">
        <v>41055.28197916667</v>
      </c>
      <c r="D563" s="95" t="s">
        <v>663</v>
      </c>
      <c r="E563" s="93">
        <v>95000</v>
      </c>
      <c r="F563" s="93" t="s">
        <v>5</v>
      </c>
      <c r="G563" s="96">
        <f>Data!$E563*VLOOKUP(Data!$F563,tblXrate[],2,FALSE)</f>
        <v>95000</v>
      </c>
      <c r="H563" s="93" t="s">
        <v>206</v>
      </c>
      <c r="I563" s="93" t="s">
        <v>19</v>
      </c>
      <c r="J563" s="93" t="s">
        <v>83</v>
      </c>
      <c r="K563" s="93" t="str">
        <f>VLOOKUP(Data!$J563,tblCountries[[Actual]:[Mapping]],2,FALSE)</f>
        <v>Australia</v>
      </c>
      <c r="L563" s="93" t="str">
        <f>VLOOKUP(Data!$J563,tblCountries[[Actual]:[Continente]],3,FALSE)</f>
        <v>Oceania</v>
      </c>
      <c r="M563" s="93" t="s">
        <v>17</v>
      </c>
      <c r="N563" s="97">
        <v>11</v>
      </c>
      <c r="O563" s="99" t="s">
        <v>4020</v>
      </c>
      <c r="P563" s="99" t="s">
        <v>4030</v>
      </c>
      <c r="Q563" s="100" t="s">
        <v>4049</v>
      </c>
    </row>
    <row r="564" spans="2:17" ht="15" customHeight="1" x14ac:dyDescent="0.25">
      <c r="B564" s="93" t="s">
        <v>2559</v>
      </c>
      <c r="C564" s="94">
        <v>41055.282638888886</v>
      </c>
      <c r="D564" s="95" t="s">
        <v>664</v>
      </c>
      <c r="E564" s="93">
        <v>155000</v>
      </c>
      <c r="F564" s="93" t="s">
        <v>81</v>
      </c>
      <c r="G564" s="96">
        <f>Data!$E564*VLOOKUP(Data!$F564,tblXrate[],2,FALSE)</f>
        <v>158085.99674240855</v>
      </c>
      <c r="H564" s="93" t="s">
        <v>665</v>
      </c>
      <c r="I564" s="93" t="s">
        <v>51</v>
      </c>
      <c r="J564" s="93" t="s">
        <v>83</v>
      </c>
      <c r="K564" s="93" t="str">
        <f>VLOOKUP(Data!$J564,tblCountries[[Actual]:[Mapping]],2,FALSE)</f>
        <v>Australia</v>
      </c>
      <c r="L564" s="93" t="str">
        <f>VLOOKUP(Data!$J564,tblCountries[[Actual]:[Continente]],3,FALSE)</f>
        <v>Oceania</v>
      </c>
      <c r="M564" s="93" t="s">
        <v>8</v>
      </c>
      <c r="N564" s="97">
        <v>20</v>
      </c>
      <c r="O564" s="99" t="s">
        <v>4022</v>
      </c>
      <c r="P564" s="99" t="s">
        <v>4031</v>
      </c>
      <c r="Q564" s="100" t="s">
        <v>4049</v>
      </c>
    </row>
    <row r="565" spans="2:17" ht="15" customHeight="1" x14ac:dyDescent="0.25">
      <c r="B565" s="93" t="s">
        <v>2560</v>
      </c>
      <c r="C565" s="94">
        <v>41055.283321759256</v>
      </c>
      <c r="D565" s="95" t="s">
        <v>666</v>
      </c>
      <c r="E565" s="93">
        <v>80000</v>
      </c>
      <c r="F565" s="93" t="s">
        <v>667</v>
      </c>
      <c r="G565" s="96">
        <f>Data!$E565*VLOOKUP(Data!$F565,tblXrate[],2,FALSE)</f>
        <v>63807.047488395103</v>
      </c>
      <c r="H565" s="93" t="s">
        <v>668</v>
      </c>
      <c r="I565" s="93" t="s">
        <v>19</v>
      </c>
      <c r="J565" s="93" t="s">
        <v>669</v>
      </c>
      <c r="K565" s="93" t="str">
        <f>VLOOKUP(Data!$J565,tblCountries[[Actual]:[Mapping]],2,FALSE)</f>
        <v>New Zealand</v>
      </c>
      <c r="L565" s="93" t="str">
        <f>VLOOKUP(Data!$J565,tblCountries[[Actual]:[Continente]],3,FALSE)</f>
        <v>Oceania</v>
      </c>
      <c r="M565" s="93" t="s">
        <v>8</v>
      </c>
      <c r="N565" s="97">
        <v>23</v>
      </c>
      <c r="O565" s="99" t="s">
        <v>4023</v>
      </c>
      <c r="P565" s="99" t="s">
        <v>4030</v>
      </c>
      <c r="Q565" s="100" t="s">
        <v>4049</v>
      </c>
    </row>
    <row r="566" spans="2:17" ht="15" customHeight="1" x14ac:dyDescent="0.25">
      <c r="B566" s="93" t="s">
        <v>2561</v>
      </c>
      <c r="C566" s="94">
        <v>41055.284988425927</v>
      </c>
      <c r="D566" s="95">
        <v>38000</v>
      </c>
      <c r="E566" s="93">
        <v>38000</v>
      </c>
      <c r="F566" s="93" t="s">
        <v>5</v>
      </c>
      <c r="G566" s="96">
        <f>Data!$E566*VLOOKUP(Data!$F566,tblXrate[],2,FALSE)</f>
        <v>38000</v>
      </c>
      <c r="H566" s="93" t="s">
        <v>670</v>
      </c>
      <c r="I566" s="93" t="s">
        <v>19</v>
      </c>
      <c r="J566" s="93" t="s">
        <v>14</v>
      </c>
      <c r="K566" s="93" t="str">
        <f>VLOOKUP(Data!$J566,tblCountries[[Actual]:[Mapping]],2,FALSE)</f>
        <v>USA</v>
      </c>
      <c r="L566" s="93" t="str">
        <f>VLOOKUP(Data!$J566,tblCountries[[Actual]:[Continente]],3,FALSE)</f>
        <v>America</v>
      </c>
      <c r="M566" s="93" t="s">
        <v>12</v>
      </c>
      <c r="N566" s="97">
        <v>11</v>
      </c>
      <c r="O566" s="99" t="s">
        <v>4020</v>
      </c>
      <c r="P566" s="99" t="s">
        <v>4029</v>
      </c>
      <c r="Q566" s="100" t="s">
        <v>4048</v>
      </c>
    </row>
    <row r="567" spans="2:17" ht="15" customHeight="1" x14ac:dyDescent="0.25">
      <c r="B567" s="93" t="s">
        <v>2562</v>
      </c>
      <c r="C567" s="94">
        <v>41055.287962962961</v>
      </c>
      <c r="D567" s="95">
        <v>90000</v>
      </c>
      <c r="E567" s="93">
        <v>90000</v>
      </c>
      <c r="F567" s="93" t="s">
        <v>5</v>
      </c>
      <c r="G567" s="96">
        <f>Data!$E567*VLOOKUP(Data!$F567,tblXrate[],2,FALSE)</f>
        <v>90000</v>
      </c>
      <c r="H567" s="93" t="s">
        <v>671</v>
      </c>
      <c r="I567" s="93" t="s">
        <v>51</v>
      </c>
      <c r="J567" s="93" t="s">
        <v>14</v>
      </c>
      <c r="K567" s="93" t="str">
        <f>VLOOKUP(Data!$J567,tblCountries[[Actual]:[Mapping]],2,FALSE)</f>
        <v>USA</v>
      </c>
      <c r="L567" s="93" t="str">
        <f>VLOOKUP(Data!$J567,tblCountries[[Actual]:[Continente]],3,FALSE)</f>
        <v>America</v>
      </c>
      <c r="M567" s="93" t="s">
        <v>8</v>
      </c>
      <c r="N567" s="97">
        <v>6</v>
      </c>
      <c r="O567" s="98" t="s">
        <v>4021</v>
      </c>
      <c r="P567" s="99" t="s">
        <v>4030</v>
      </c>
      <c r="Q567" s="100" t="s">
        <v>4049</v>
      </c>
    </row>
    <row r="568" spans="2:17" ht="15" customHeight="1" x14ac:dyDescent="0.25">
      <c r="B568" s="93" t="s">
        <v>2563</v>
      </c>
      <c r="C568" s="94">
        <v>41055.289687500001</v>
      </c>
      <c r="D568" s="95" t="s">
        <v>672</v>
      </c>
      <c r="E568" s="93">
        <v>28800</v>
      </c>
      <c r="F568" s="93" t="s">
        <v>68</v>
      </c>
      <c r="G568" s="96">
        <f>Data!$E568*VLOOKUP(Data!$F568,tblXrate[],2,FALSE)</f>
        <v>45393.934235537781</v>
      </c>
      <c r="H568" s="93" t="s">
        <v>641</v>
      </c>
      <c r="I568" s="93" t="s">
        <v>51</v>
      </c>
      <c r="J568" s="93" t="s">
        <v>70</v>
      </c>
      <c r="K568" s="93" t="str">
        <f>VLOOKUP(Data!$J568,tblCountries[[Actual]:[Mapping]],2,FALSE)</f>
        <v>UK</v>
      </c>
      <c r="L568" s="93" t="str">
        <f>VLOOKUP(Data!$J568,tblCountries[[Actual]:[Continente]],3,FALSE)</f>
        <v>Europa</v>
      </c>
      <c r="M568" s="93" t="s">
        <v>8</v>
      </c>
      <c r="N568" s="97">
        <v>27</v>
      </c>
      <c r="O568" s="99" t="s">
        <v>4023</v>
      </c>
      <c r="P568" s="99" t="s">
        <v>4029</v>
      </c>
      <c r="Q568" s="100" t="s">
        <v>4048</v>
      </c>
    </row>
    <row r="569" spans="2:17" ht="15" customHeight="1" x14ac:dyDescent="0.25">
      <c r="B569" s="93" t="s">
        <v>2564</v>
      </c>
      <c r="C569" s="94">
        <v>41055.29247685185</v>
      </c>
      <c r="D569" s="95" t="s">
        <v>673</v>
      </c>
      <c r="E569" s="93">
        <v>21000</v>
      </c>
      <c r="F569" s="93" t="s">
        <v>68</v>
      </c>
      <c r="G569" s="96">
        <f>Data!$E569*VLOOKUP(Data!$F569,tblXrate[],2,FALSE)</f>
        <v>33099.743713412965</v>
      </c>
      <c r="H569" s="93" t="s">
        <v>107</v>
      </c>
      <c r="I569" s="93" t="s">
        <v>19</v>
      </c>
      <c r="J569" s="93" t="s">
        <v>70</v>
      </c>
      <c r="K569" s="93" t="str">
        <f>VLOOKUP(Data!$J569,tblCountries[[Actual]:[Mapping]],2,FALSE)</f>
        <v>UK</v>
      </c>
      <c r="L569" s="93" t="str">
        <f>VLOOKUP(Data!$J569,tblCountries[[Actual]:[Continente]],3,FALSE)</f>
        <v>Europa</v>
      </c>
      <c r="M569" s="93" t="s">
        <v>12</v>
      </c>
      <c r="N569" s="97">
        <v>10</v>
      </c>
      <c r="O569" s="99" t="s">
        <v>4020</v>
      </c>
      <c r="P569" s="99" t="s">
        <v>4029</v>
      </c>
      <c r="Q569" s="100" t="s">
        <v>4048</v>
      </c>
    </row>
    <row r="570" spans="2:17" ht="15" customHeight="1" x14ac:dyDescent="0.25">
      <c r="B570" s="93" t="s">
        <v>2565</v>
      </c>
      <c r="C570" s="94">
        <v>41055.296412037038</v>
      </c>
      <c r="D570" s="95" t="s">
        <v>674</v>
      </c>
      <c r="E570" s="93">
        <v>4285</v>
      </c>
      <c r="F570" s="93" t="s">
        <v>5</v>
      </c>
      <c r="G570" s="96">
        <f>Data!$E570*VLOOKUP(Data!$F570,tblXrate[],2,FALSE)</f>
        <v>4285</v>
      </c>
      <c r="H570" s="93" t="s">
        <v>675</v>
      </c>
      <c r="I570" s="93" t="s">
        <v>19</v>
      </c>
      <c r="J570" s="93" t="s">
        <v>7</v>
      </c>
      <c r="K570" s="93" t="str">
        <f>VLOOKUP(Data!$J570,tblCountries[[Actual]:[Mapping]],2,FALSE)</f>
        <v>India</v>
      </c>
      <c r="L570" s="93" t="str">
        <f>VLOOKUP(Data!$J570,tblCountries[[Actual]:[Continente]],3,FALSE)</f>
        <v>Asia</v>
      </c>
      <c r="M570" s="93" t="s">
        <v>12</v>
      </c>
      <c r="N570" s="97">
        <v>6</v>
      </c>
      <c r="O570" s="98" t="s">
        <v>4021</v>
      </c>
      <c r="P570" s="99" t="s">
        <v>4027</v>
      </c>
      <c r="Q570" s="100" t="s">
        <v>4048</v>
      </c>
    </row>
    <row r="571" spans="2:17" ht="15" customHeight="1" x14ac:dyDescent="0.25">
      <c r="B571" s="93" t="s">
        <v>2566</v>
      </c>
      <c r="C571" s="94">
        <v>41055.301412037035</v>
      </c>
      <c r="D571" s="95">
        <v>6000</v>
      </c>
      <c r="E571" s="93">
        <v>6000</v>
      </c>
      <c r="F571" s="93" t="s">
        <v>5</v>
      </c>
      <c r="G571" s="96">
        <f>Data!$E571*VLOOKUP(Data!$F571,tblXrate[],2,FALSE)</f>
        <v>6000</v>
      </c>
      <c r="H571" s="93" t="s">
        <v>676</v>
      </c>
      <c r="I571" s="93" t="s">
        <v>51</v>
      </c>
      <c r="J571" s="93" t="s">
        <v>677</v>
      </c>
      <c r="K571" s="93" t="str">
        <f>VLOOKUP(Data!$J571,tblCountries[[Actual]:[Mapping]],2,FALSE)</f>
        <v>Guyana</v>
      </c>
      <c r="L571" s="93" t="str">
        <f>VLOOKUP(Data!$J571,tblCountries[[Actual]:[Continente]],3,FALSE)</f>
        <v>Africa</v>
      </c>
      <c r="M571" s="93" t="s">
        <v>24</v>
      </c>
      <c r="N571" s="97">
        <v>20</v>
      </c>
      <c r="O571" s="99" t="s">
        <v>4022</v>
      </c>
      <c r="P571" s="99" t="s">
        <v>4027</v>
      </c>
      <c r="Q571" s="100" t="s">
        <v>4048</v>
      </c>
    </row>
    <row r="572" spans="2:17" ht="15" customHeight="1" x14ac:dyDescent="0.25">
      <c r="B572" s="93" t="s">
        <v>2567</v>
      </c>
      <c r="C572" s="94">
        <v>41055.30263888889</v>
      </c>
      <c r="D572" s="95" t="s">
        <v>678</v>
      </c>
      <c r="E572" s="93">
        <v>22000</v>
      </c>
      <c r="F572" s="93" t="s">
        <v>81</v>
      </c>
      <c r="G572" s="96">
        <f>Data!$E572*VLOOKUP(Data!$F572,tblXrate[],2,FALSE)</f>
        <v>22438.012440857987</v>
      </c>
      <c r="H572" s="93" t="s">
        <v>107</v>
      </c>
      <c r="I572" s="93" t="s">
        <v>19</v>
      </c>
      <c r="J572" s="93" t="s">
        <v>83</v>
      </c>
      <c r="K572" s="93" t="str">
        <f>VLOOKUP(Data!$J572,tblCountries[[Actual]:[Mapping]],2,FALSE)</f>
        <v>Australia</v>
      </c>
      <c r="L572" s="93" t="str">
        <f>VLOOKUP(Data!$J572,tblCountries[[Actual]:[Continente]],3,FALSE)</f>
        <v>Oceania</v>
      </c>
      <c r="M572" s="93" t="s">
        <v>8</v>
      </c>
      <c r="N572" s="97">
        <v>8</v>
      </c>
      <c r="O572" s="98" t="s">
        <v>4021</v>
      </c>
      <c r="P572" s="99" t="s">
        <v>4028</v>
      </c>
      <c r="Q572" s="100" t="s">
        <v>4048</v>
      </c>
    </row>
    <row r="573" spans="2:17" ht="15" customHeight="1" x14ac:dyDescent="0.25">
      <c r="B573" s="93" t="s">
        <v>2568</v>
      </c>
      <c r="C573" s="94">
        <v>41055.304826388892</v>
      </c>
      <c r="D573" s="95">
        <v>90000</v>
      </c>
      <c r="E573" s="93">
        <v>90000</v>
      </c>
      <c r="F573" s="93" t="s">
        <v>5</v>
      </c>
      <c r="G573" s="96">
        <f>Data!$E573*VLOOKUP(Data!$F573,tblXrate[],2,FALSE)</f>
        <v>90000</v>
      </c>
      <c r="H573" s="93" t="s">
        <v>51</v>
      </c>
      <c r="I573" s="93" t="s">
        <v>51</v>
      </c>
      <c r="J573" s="93" t="s">
        <v>14</v>
      </c>
      <c r="K573" s="93" t="str">
        <f>VLOOKUP(Data!$J573,tblCountries[[Actual]:[Mapping]],2,FALSE)</f>
        <v>USA</v>
      </c>
      <c r="L573" s="93" t="str">
        <f>VLOOKUP(Data!$J573,tblCountries[[Actual]:[Continente]],3,FALSE)</f>
        <v>America</v>
      </c>
      <c r="M573" s="93" t="s">
        <v>17</v>
      </c>
      <c r="N573" s="97">
        <v>15</v>
      </c>
      <c r="O573" s="99" t="s">
        <v>4020</v>
      </c>
      <c r="P573" s="99" t="s">
        <v>4030</v>
      </c>
      <c r="Q573" s="100" t="s">
        <v>4049</v>
      </c>
    </row>
    <row r="574" spans="2:17" ht="15" customHeight="1" x14ac:dyDescent="0.25">
      <c r="B574" s="93" t="s">
        <v>2569</v>
      </c>
      <c r="C574" s="94">
        <v>41055.307766203703</v>
      </c>
      <c r="D574" s="95">
        <v>150000</v>
      </c>
      <c r="E574" s="93">
        <v>150000</v>
      </c>
      <c r="F574" s="93" t="s">
        <v>5</v>
      </c>
      <c r="G574" s="96">
        <f>Data!$E574*VLOOKUP(Data!$F574,tblXrate[],2,FALSE)</f>
        <v>150000</v>
      </c>
      <c r="H574" s="93" t="s">
        <v>28</v>
      </c>
      <c r="I574" s="93" t="s">
        <v>3940</v>
      </c>
      <c r="J574" s="93" t="s">
        <v>14</v>
      </c>
      <c r="K574" s="93" t="str">
        <f>VLOOKUP(Data!$J574,tblCountries[[Actual]:[Mapping]],2,FALSE)</f>
        <v>USA</v>
      </c>
      <c r="L574" s="93" t="str">
        <f>VLOOKUP(Data!$J574,tblCountries[[Actual]:[Continente]],3,FALSE)</f>
        <v>America</v>
      </c>
      <c r="M574" s="93" t="s">
        <v>8</v>
      </c>
      <c r="N574" s="97">
        <v>22</v>
      </c>
      <c r="O574" s="99" t="s">
        <v>4023</v>
      </c>
      <c r="P574" s="99" t="s">
        <v>4031</v>
      </c>
      <c r="Q574" s="100" t="s">
        <v>4049</v>
      </c>
    </row>
    <row r="575" spans="2:17" ht="15" customHeight="1" x14ac:dyDescent="0.25">
      <c r="B575" s="93" t="s">
        <v>2570</v>
      </c>
      <c r="C575" s="94">
        <v>41055.314108796294</v>
      </c>
      <c r="D575" s="95">
        <v>130000</v>
      </c>
      <c r="E575" s="93">
        <v>130000</v>
      </c>
      <c r="F575" s="93" t="s">
        <v>81</v>
      </c>
      <c r="G575" s="96">
        <f>Data!$E575*VLOOKUP(Data!$F575,tblXrate[],2,FALSE)</f>
        <v>132588.25533234264</v>
      </c>
      <c r="H575" s="93" t="s">
        <v>309</v>
      </c>
      <c r="I575" s="93" t="s">
        <v>309</v>
      </c>
      <c r="J575" s="93" t="s">
        <v>83</v>
      </c>
      <c r="K575" s="93" t="str">
        <f>VLOOKUP(Data!$J575,tblCountries[[Actual]:[Mapping]],2,FALSE)</f>
        <v>Australia</v>
      </c>
      <c r="L575" s="93" t="str">
        <f>VLOOKUP(Data!$J575,tblCountries[[Actual]:[Continente]],3,FALSE)</f>
        <v>Oceania</v>
      </c>
      <c r="M575" s="93" t="s">
        <v>17</v>
      </c>
      <c r="N575" s="97">
        <v>27</v>
      </c>
      <c r="O575" s="99" t="s">
        <v>4023</v>
      </c>
      <c r="P575" s="99" t="s">
        <v>4031</v>
      </c>
      <c r="Q575" s="100" t="s">
        <v>4049</v>
      </c>
    </row>
    <row r="576" spans="2:17" ht="15" customHeight="1" x14ac:dyDescent="0.25">
      <c r="B576" s="93" t="s">
        <v>2571</v>
      </c>
      <c r="C576" s="94">
        <v>41055.316932870373</v>
      </c>
      <c r="D576" s="95">
        <v>45000</v>
      </c>
      <c r="E576" s="93">
        <v>45000</v>
      </c>
      <c r="F576" s="93" t="s">
        <v>5</v>
      </c>
      <c r="G576" s="96">
        <f>Data!$E576*VLOOKUP(Data!$F576,tblXrate[],2,FALSE)</f>
        <v>45000</v>
      </c>
      <c r="H576" s="93" t="s">
        <v>41</v>
      </c>
      <c r="I576" s="93" t="s">
        <v>19</v>
      </c>
      <c r="J576" s="93" t="s">
        <v>14</v>
      </c>
      <c r="K576" s="93" t="str">
        <f>VLOOKUP(Data!$J576,tblCountries[[Actual]:[Mapping]],2,FALSE)</f>
        <v>USA</v>
      </c>
      <c r="L576" s="93" t="str">
        <f>VLOOKUP(Data!$J576,tblCountries[[Actual]:[Continente]],3,FALSE)</f>
        <v>America</v>
      </c>
      <c r="M576" s="93" t="s">
        <v>8</v>
      </c>
      <c r="N576" s="97">
        <v>3</v>
      </c>
      <c r="O576" s="99" t="s">
        <v>4024</v>
      </c>
      <c r="P576" s="99" t="s">
        <v>4029</v>
      </c>
      <c r="Q576" s="100" t="s">
        <v>4048</v>
      </c>
    </row>
    <row r="577" spans="2:17" ht="15" customHeight="1" x14ac:dyDescent="0.25">
      <c r="B577" s="93" t="s">
        <v>2572</v>
      </c>
      <c r="C577" s="94">
        <v>41055.317974537036</v>
      </c>
      <c r="D577" s="95">
        <v>50000</v>
      </c>
      <c r="E577" s="93">
        <v>50000</v>
      </c>
      <c r="F577" s="93" t="s">
        <v>5</v>
      </c>
      <c r="G577" s="96">
        <f>Data!$E577*VLOOKUP(Data!$F577,tblXrate[],2,FALSE)</f>
        <v>50000</v>
      </c>
      <c r="H577" s="93" t="s">
        <v>657</v>
      </c>
      <c r="I577" s="93" t="s">
        <v>66</v>
      </c>
      <c r="J577" s="93" t="s">
        <v>14</v>
      </c>
      <c r="K577" s="93" t="str">
        <f>VLOOKUP(Data!$J577,tblCountries[[Actual]:[Mapping]],2,FALSE)</f>
        <v>USA</v>
      </c>
      <c r="L577" s="93" t="str">
        <f>VLOOKUP(Data!$J577,tblCountries[[Actual]:[Continente]],3,FALSE)</f>
        <v>America</v>
      </c>
      <c r="M577" s="93" t="s">
        <v>17</v>
      </c>
      <c r="N577" s="97">
        <v>10</v>
      </c>
      <c r="O577" s="99" t="s">
        <v>4020</v>
      </c>
      <c r="P577" s="99" t="s">
        <v>4030</v>
      </c>
      <c r="Q577" s="100" t="s">
        <v>4049</v>
      </c>
    </row>
    <row r="578" spans="2:17" ht="15" customHeight="1" x14ac:dyDescent="0.25">
      <c r="B578" s="93" t="s">
        <v>2573</v>
      </c>
      <c r="C578" s="94">
        <v>41055.322268518517</v>
      </c>
      <c r="D578" s="95">
        <v>300000</v>
      </c>
      <c r="E578" s="93">
        <v>300000</v>
      </c>
      <c r="F578" s="93" t="s">
        <v>5</v>
      </c>
      <c r="G578" s="96">
        <f>Data!$E578*VLOOKUP(Data!$F578,tblXrate[],2,FALSE)</f>
        <v>300000</v>
      </c>
      <c r="H578" s="93" t="s">
        <v>679</v>
      </c>
      <c r="I578" s="93" t="s">
        <v>3940</v>
      </c>
      <c r="J578" s="93" t="s">
        <v>14</v>
      </c>
      <c r="K578" s="93" t="str">
        <f>VLOOKUP(Data!$J578,tblCountries[[Actual]:[Mapping]],2,FALSE)</f>
        <v>USA</v>
      </c>
      <c r="L578" s="93" t="str">
        <f>VLOOKUP(Data!$J578,tblCountries[[Actual]:[Continente]],3,FALSE)</f>
        <v>America</v>
      </c>
      <c r="M578" s="93" t="s">
        <v>17</v>
      </c>
      <c r="N578" s="97">
        <v>30</v>
      </c>
      <c r="O578" s="99" t="s">
        <v>4023</v>
      </c>
      <c r="P578" s="99" t="s">
        <v>4026</v>
      </c>
      <c r="Q578" s="100" t="s">
        <v>4049</v>
      </c>
    </row>
    <row r="579" spans="2:17" ht="15" customHeight="1" x14ac:dyDescent="0.25">
      <c r="B579" s="93" t="s">
        <v>2574</v>
      </c>
      <c r="C579" s="94">
        <v>41055.325335648151</v>
      </c>
      <c r="D579" s="95">
        <v>102000</v>
      </c>
      <c r="E579" s="93">
        <v>102000</v>
      </c>
      <c r="F579" s="93" t="s">
        <v>81</v>
      </c>
      <c r="G579" s="96">
        <f>Data!$E579*VLOOKUP(Data!$F579,tblXrate[],2,FALSE)</f>
        <v>104030.78495306884</v>
      </c>
      <c r="H579" s="93" t="s">
        <v>680</v>
      </c>
      <c r="I579" s="93" t="s">
        <v>51</v>
      </c>
      <c r="J579" s="93" t="s">
        <v>83</v>
      </c>
      <c r="K579" s="93" t="str">
        <f>VLOOKUP(Data!$J579,tblCountries[[Actual]:[Mapping]],2,FALSE)</f>
        <v>Australia</v>
      </c>
      <c r="L579" s="93" t="str">
        <f>VLOOKUP(Data!$J579,tblCountries[[Actual]:[Continente]],3,FALSE)</f>
        <v>Oceania</v>
      </c>
      <c r="M579" s="93" t="s">
        <v>24</v>
      </c>
      <c r="N579" s="97">
        <v>10</v>
      </c>
      <c r="O579" s="99" t="s">
        <v>4020</v>
      </c>
      <c r="P579" s="99" t="s">
        <v>4031</v>
      </c>
      <c r="Q579" s="100" t="s">
        <v>4049</v>
      </c>
    </row>
    <row r="580" spans="2:17" ht="15" customHeight="1" x14ac:dyDescent="0.25">
      <c r="B580" s="93" t="s">
        <v>2575</v>
      </c>
      <c r="C580" s="94">
        <v>41055.326967592591</v>
      </c>
      <c r="D580" s="95">
        <v>115000</v>
      </c>
      <c r="E580" s="93">
        <v>115000</v>
      </c>
      <c r="F580" s="93" t="s">
        <v>5</v>
      </c>
      <c r="G580" s="96">
        <f>Data!$E580*VLOOKUP(Data!$F580,tblXrate[],2,FALSE)</f>
        <v>115000</v>
      </c>
      <c r="H580" s="93" t="s">
        <v>681</v>
      </c>
      <c r="I580" s="93" t="s">
        <v>51</v>
      </c>
      <c r="J580" s="93" t="s">
        <v>14</v>
      </c>
      <c r="K580" s="93" t="str">
        <f>VLOOKUP(Data!$J580,tblCountries[[Actual]:[Mapping]],2,FALSE)</f>
        <v>USA</v>
      </c>
      <c r="L580" s="93" t="str">
        <f>VLOOKUP(Data!$J580,tblCountries[[Actual]:[Continente]],3,FALSE)</f>
        <v>America</v>
      </c>
      <c r="M580" s="93" t="s">
        <v>8</v>
      </c>
      <c r="N580" s="97">
        <v>15</v>
      </c>
      <c r="O580" s="99" t="s">
        <v>4020</v>
      </c>
      <c r="P580" s="99" t="s">
        <v>4031</v>
      </c>
      <c r="Q580" s="100" t="s">
        <v>4049</v>
      </c>
    </row>
    <row r="581" spans="2:17" ht="15" customHeight="1" x14ac:dyDescent="0.25">
      <c r="B581" s="93" t="s">
        <v>2576</v>
      </c>
      <c r="C581" s="94">
        <v>41055.328622685185</v>
      </c>
      <c r="D581" s="95">
        <v>70000</v>
      </c>
      <c r="E581" s="93">
        <v>70000</v>
      </c>
      <c r="F581" s="93" t="s">
        <v>5</v>
      </c>
      <c r="G581" s="96">
        <f>Data!$E581*VLOOKUP(Data!$F581,tblXrate[],2,FALSE)</f>
        <v>70000</v>
      </c>
      <c r="H581" s="93" t="s">
        <v>13</v>
      </c>
      <c r="I581" s="93" t="s">
        <v>19</v>
      </c>
      <c r="J581" s="93" t="s">
        <v>14</v>
      </c>
      <c r="K581" s="93" t="str">
        <f>VLOOKUP(Data!$J581,tblCountries[[Actual]:[Mapping]],2,FALSE)</f>
        <v>USA</v>
      </c>
      <c r="L581" s="93" t="str">
        <f>VLOOKUP(Data!$J581,tblCountries[[Actual]:[Continente]],3,FALSE)</f>
        <v>America</v>
      </c>
      <c r="M581" s="93" t="s">
        <v>8</v>
      </c>
      <c r="N581" s="97">
        <v>3</v>
      </c>
      <c r="O581" s="99" t="s">
        <v>4024</v>
      </c>
      <c r="P581" s="99" t="s">
        <v>4030</v>
      </c>
      <c r="Q581" s="100" t="s">
        <v>4049</v>
      </c>
    </row>
    <row r="582" spans="2:17" ht="15" customHeight="1" x14ac:dyDescent="0.25">
      <c r="B582" s="93" t="s">
        <v>2577</v>
      </c>
      <c r="C582" s="94">
        <v>41055.331296296295</v>
      </c>
      <c r="D582" s="95">
        <v>106000</v>
      </c>
      <c r="E582" s="93">
        <v>106000</v>
      </c>
      <c r="F582" s="93" t="s">
        <v>81</v>
      </c>
      <c r="G582" s="96">
        <f>Data!$E582*VLOOKUP(Data!$F582,tblXrate[],2,FALSE)</f>
        <v>108110.42357867939</v>
      </c>
      <c r="H582" s="93" t="s">
        <v>682</v>
      </c>
      <c r="I582" s="93" t="s">
        <v>66</v>
      </c>
      <c r="J582" s="93" t="s">
        <v>83</v>
      </c>
      <c r="K582" s="93" t="str">
        <f>VLOOKUP(Data!$J582,tblCountries[[Actual]:[Mapping]],2,FALSE)</f>
        <v>Australia</v>
      </c>
      <c r="L582" s="93" t="str">
        <f>VLOOKUP(Data!$J582,tblCountries[[Actual]:[Continente]],3,FALSE)</f>
        <v>Oceania</v>
      </c>
      <c r="M582" s="93" t="s">
        <v>8</v>
      </c>
      <c r="N582" s="97">
        <v>16</v>
      </c>
      <c r="O582" s="99" t="s">
        <v>4022</v>
      </c>
      <c r="P582" s="99" t="s">
        <v>4031</v>
      </c>
      <c r="Q582" s="100" t="s">
        <v>4049</v>
      </c>
    </row>
    <row r="583" spans="2:17" ht="15" customHeight="1" x14ac:dyDescent="0.25">
      <c r="B583" s="93" t="s">
        <v>2578</v>
      </c>
      <c r="C583" s="94">
        <v>41055.334537037037</v>
      </c>
      <c r="D583" s="95">
        <v>75000</v>
      </c>
      <c r="E583" s="93">
        <v>75000</v>
      </c>
      <c r="F583" s="93" t="s">
        <v>5</v>
      </c>
      <c r="G583" s="96">
        <f>Data!$E583*VLOOKUP(Data!$F583,tblXrate[],2,FALSE)</f>
        <v>75000</v>
      </c>
      <c r="H583" s="93" t="s">
        <v>683</v>
      </c>
      <c r="I583" s="93" t="s">
        <v>19</v>
      </c>
      <c r="J583" s="93" t="s">
        <v>14</v>
      </c>
      <c r="K583" s="93" t="str">
        <f>VLOOKUP(Data!$J583,tblCountries[[Actual]:[Mapping]],2,FALSE)</f>
        <v>USA</v>
      </c>
      <c r="L583" s="93" t="str">
        <f>VLOOKUP(Data!$J583,tblCountries[[Actual]:[Continente]],3,FALSE)</f>
        <v>America</v>
      </c>
      <c r="M583" s="93" t="s">
        <v>17</v>
      </c>
      <c r="N583" s="97">
        <v>25</v>
      </c>
      <c r="O583" s="99" t="s">
        <v>4023</v>
      </c>
      <c r="P583" s="99" t="s">
        <v>4030</v>
      </c>
      <c r="Q583" s="100" t="s">
        <v>4049</v>
      </c>
    </row>
    <row r="584" spans="2:17" ht="15" customHeight="1" x14ac:dyDescent="0.25">
      <c r="B584" s="93" t="s">
        <v>2579</v>
      </c>
      <c r="C584" s="94">
        <v>41055.337071759262</v>
      </c>
      <c r="D584" s="95">
        <v>40414</v>
      </c>
      <c r="E584" s="93">
        <v>40414</v>
      </c>
      <c r="F584" s="93" t="s">
        <v>5</v>
      </c>
      <c r="G584" s="96">
        <f>Data!$E584*VLOOKUP(Data!$F584,tblXrate[],2,FALSE)</f>
        <v>40414</v>
      </c>
      <c r="H584" s="93" t="s">
        <v>684</v>
      </c>
      <c r="I584" s="93" t="s">
        <v>19</v>
      </c>
      <c r="J584" s="93" t="s">
        <v>14</v>
      </c>
      <c r="K584" s="93" t="str">
        <f>VLOOKUP(Data!$J584,tblCountries[[Actual]:[Mapping]],2,FALSE)</f>
        <v>USA</v>
      </c>
      <c r="L584" s="93" t="str">
        <f>VLOOKUP(Data!$J584,tblCountries[[Actual]:[Continente]],3,FALSE)</f>
        <v>America</v>
      </c>
      <c r="M584" s="93" t="s">
        <v>8</v>
      </c>
      <c r="N584" s="97">
        <v>8</v>
      </c>
      <c r="O584" s="98" t="s">
        <v>4021</v>
      </c>
      <c r="P584" s="99" t="s">
        <v>4029</v>
      </c>
      <c r="Q584" s="100" t="s">
        <v>4048</v>
      </c>
    </row>
    <row r="585" spans="2:17" ht="15" customHeight="1" x14ac:dyDescent="0.25">
      <c r="B585" s="93" t="s">
        <v>2580</v>
      </c>
      <c r="C585" s="94">
        <v>41055.337256944447</v>
      </c>
      <c r="D585" s="95">
        <v>65000</v>
      </c>
      <c r="E585" s="93">
        <v>65000</v>
      </c>
      <c r="F585" s="93" t="s">
        <v>5</v>
      </c>
      <c r="G585" s="96">
        <f>Data!$E585*VLOOKUP(Data!$F585,tblXrate[],2,FALSE)</f>
        <v>65000</v>
      </c>
      <c r="H585" s="93" t="s">
        <v>152</v>
      </c>
      <c r="I585" s="93" t="s">
        <v>19</v>
      </c>
      <c r="J585" s="93" t="s">
        <v>14</v>
      </c>
      <c r="K585" s="93" t="str">
        <f>VLOOKUP(Data!$J585,tblCountries[[Actual]:[Mapping]],2,FALSE)</f>
        <v>USA</v>
      </c>
      <c r="L585" s="93" t="str">
        <f>VLOOKUP(Data!$J585,tblCountries[[Actual]:[Continente]],3,FALSE)</f>
        <v>America</v>
      </c>
      <c r="M585" s="93" t="s">
        <v>8</v>
      </c>
      <c r="N585" s="97">
        <v>3</v>
      </c>
      <c r="O585" s="99" t="s">
        <v>4024</v>
      </c>
      <c r="P585" s="99" t="s">
        <v>4030</v>
      </c>
      <c r="Q585" s="100" t="s">
        <v>4049</v>
      </c>
    </row>
    <row r="586" spans="2:17" ht="15" customHeight="1" x14ac:dyDescent="0.25">
      <c r="B586" s="93" t="s">
        <v>2581</v>
      </c>
      <c r="C586" s="94">
        <v>41055.339386574073</v>
      </c>
      <c r="D586" s="95">
        <v>120000</v>
      </c>
      <c r="E586" s="93">
        <v>120000</v>
      </c>
      <c r="F586" s="93" t="s">
        <v>5</v>
      </c>
      <c r="G586" s="96">
        <f>Data!$E586*VLOOKUP(Data!$F586,tblXrate[],2,FALSE)</f>
        <v>120000</v>
      </c>
      <c r="H586" s="93" t="s">
        <v>685</v>
      </c>
      <c r="I586" s="93" t="s">
        <v>19</v>
      </c>
      <c r="J586" s="93" t="s">
        <v>14</v>
      </c>
      <c r="K586" s="93" t="str">
        <f>VLOOKUP(Data!$J586,tblCountries[[Actual]:[Mapping]],2,FALSE)</f>
        <v>USA</v>
      </c>
      <c r="L586" s="93" t="str">
        <f>VLOOKUP(Data!$J586,tblCountries[[Actual]:[Continente]],3,FALSE)</f>
        <v>America</v>
      </c>
      <c r="M586" s="93" t="s">
        <v>12</v>
      </c>
      <c r="N586" s="97">
        <v>7</v>
      </c>
      <c r="O586" s="98" t="s">
        <v>4021</v>
      </c>
      <c r="P586" s="99" t="s">
        <v>4031</v>
      </c>
      <c r="Q586" s="100" t="s">
        <v>4049</v>
      </c>
    </row>
    <row r="587" spans="2:17" ht="15" customHeight="1" x14ac:dyDescent="0.25">
      <c r="B587" s="93" t="s">
        <v>2582</v>
      </c>
      <c r="C587" s="94">
        <v>41055.340775462966</v>
      </c>
      <c r="D587" s="95">
        <v>8000</v>
      </c>
      <c r="E587" s="93">
        <v>96000</v>
      </c>
      <c r="F587" s="93" t="s">
        <v>3892</v>
      </c>
      <c r="G587" s="96">
        <f>Data!$E587*VLOOKUP(Data!$F587,tblXrate[],2,FALSE)</f>
        <v>15092.18020692008</v>
      </c>
      <c r="H587" s="93" t="s">
        <v>686</v>
      </c>
      <c r="I587" s="93" t="s">
        <v>309</v>
      </c>
      <c r="J587" s="93" t="s">
        <v>687</v>
      </c>
      <c r="K587" s="93" t="str">
        <f>VLOOKUP(Data!$J587,tblCountries[[Actual]:[Mapping]],2,FALSE)</f>
        <v>china</v>
      </c>
      <c r="L587" s="93" t="str">
        <f>VLOOKUP(Data!$J587,tblCountries[[Actual]:[Continente]],3,FALSE)</f>
        <v>Asia</v>
      </c>
      <c r="M587" s="93" t="s">
        <v>8</v>
      </c>
      <c r="N587" s="97">
        <v>10</v>
      </c>
      <c r="O587" s="99" t="s">
        <v>4020</v>
      </c>
      <c r="P587" s="99" t="s">
        <v>4028</v>
      </c>
      <c r="Q587" s="100" t="s">
        <v>4048</v>
      </c>
    </row>
    <row r="588" spans="2:17" ht="15" customHeight="1" x14ac:dyDescent="0.25">
      <c r="B588" s="93" t="s">
        <v>2583</v>
      </c>
      <c r="C588" s="94">
        <v>41055.345752314817</v>
      </c>
      <c r="D588" s="95" t="s">
        <v>688</v>
      </c>
      <c r="E588" s="93">
        <v>36000</v>
      </c>
      <c r="F588" s="93" t="s">
        <v>5</v>
      </c>
      <c r="G588" s="96">
        <f>Data!$E588*VLOOKUP(Data!$F588,tblXrate[],2,FALSE)</f>
        <v>36000</v>
      </c>
      <c r="H588" s="93" t="s">
        <v>689</v>
      </c>
      <c r="I588" s="93" t="s">
        <v>355</v>
      </c>
      <c r="J588" s="93" t="s">
        <v>64</v>
      </c>
      <c r="K588" s="93" t="str">
        <f>VLOOKUP(Data!$J588,tblCountries[[Actual]:[Mapping]],2,FALSE)</f>
        <v>Russia</v>
      </c>
      <c r="L588" s="93" t="str">
        <f>VLOOKUP(Data!$J588,tblCountries[[Actual]:[Continente]],3,FALSE)</f>
        <v>Europa</v>
      </c>
      <c r="M588" s="93" t="s">
        <v>12</v>
      </c>
      <c r="N588" s="97">
        <v>10</v>
      </c>
      <c r="O588" s="99" t="s">
        <v>4020</v>
      </c>
      <c r="P588" s="99" t="s">
        <v>4029</v>
      </c>
      <c r="Q588" s="100" t="s">
        <v>4048</v>
      </c>
    </row>
    <row r="589" spans="2:17" ht="15" customHeight="1" x14ac:dyDescent="0.25">
      <c r="B589" s="93" t="s">
        <v>2584</v>
      </c>
      <c r="C589" s="94">
        <v>41055.354166666664</v>
      </c>
      <c r="D589" s="95" t="s">
        <v>280</v>
      </c>
      <c r="E589" s="93">
        <v>50000</v>
      </c>
      <c r="F589" s="93" t="s">
        <v>21</v>
      </c>
      <c r="G589" s="96">
        <f>Data!$E589*VLOOKUP(Data!$F589,tblXrate[],2,FALSE)</f>
        <v>63519.971949580387</v>
      </c>
      <c r="H589" s="93" t="s">
        <v>19</v>
      </c>
      <c r="I589" s="93" t="s">
        <v>19</v>
      </c>
      <c r="J589" s="93" t="s">
        <v>23</v>
      </c>
      <c r="K589" s="93" t="str">
        <f>VLOOKUP(Data!$J589,tblCountries[[Actual]:[Mapping]],2,FALSE)</f>
        <v>Germany</v>
      </c>
      <c r="L589" s="93" t="str">
        <f>VLOOKUP(Data!$J589,tblCountries[[Actual]:[Continente]],3,FALSE)</f>
        <v>Europa</v>
      </c>
      <c r="M589" s="93" t="s">
        <v>17</v>
      </c>
      <c r="N589" s="97">
        <v>4</v>
      </c>
      <c r="O589" s="99" t="s">
        <v>4024</v>
      </c>
      <c r="P589" s="99" t="s">
        <v>4030</v>
      </c>
      <c r="Q589" s="100" t="s">
        <v>4049</v>
      </c>
    </row>
    <row r="590" spans="2:17" ht="15" customHeight="1" x14ac:dyDescent="0.25">
      <c r="B590" s="93" t="s">
        <v>2585</v>
      </c>
      <c r="C590" s="94">
        <v>41055.363275462965</v>
      </c>
      <c r="D590" s="95">
        <v>108000</v>
      </c>
      <c r="E590" s="93">
        <v>108000</v>
      </c>
      <c r="F590" s="93" t="s">
        <v>5</v>
      </c>
      <c r="G590" s="96">
        <f>Data!$E590*VLOOKUP(Data!$F590,tblXrate[],2,FALSE)</f>
        <v>108000</v>
      </c>
      <c r="H590" s="93" t="s">
        <v>690</v>
      </c>
      <c r="I590" s="93" t="s">
        <v>355</v>
      </c>
      <c r="J590" s="93" t="s">
        <v>14</v>
      </c>
      <c r="K590" s="93" t="str">
        <f>VLOOKUP(Data!$J590,tblCountries[[Actual]:[Mapping]],2,FALSE)</f>
        <v>USA</v>
      </c>
      <c r="L590" s="93" t="str">
        <f>VLOOKUP(Data!$J590,tblCountries[[Actual]:[Continente]],3,FALSE)</f>
        <v>America</v>
      </c>
      <c r="M590" s="93" t="s">
        <v>17</v>
      </c>
      <c r="N590" s="97">
        <v>7</v>
      </c>
      <c r="O590" s="98" t="s">
        <v>4021</v>
      </c>
      <c r="P590" s="99" t="s">
        <v>4031</v>
      </c>
      <c r="Q590" s="100" t="s">
        <v>4049</v>
      </c>
    </row>
    <row r="591" spans="2:17" ht="15" customHeight="1" x14ac:dyDescent="0.25">
      <c r="B591" s="93" t="s">
        <v>2586</v>
      </c>
      <c r="C591" s="94">
        <v>41055.364976851852</v>
      </c>
      <c r="D591" s="95">
        <v>75000</v>
      </c>
      <c r="E591" s="93">
        <v>75000</v>
      </c>
      <c r="F591" s="93" t="s">
        <v>5</v>
      </c>
      <c r="G591" s="96">
        <f>Data!$E591*VLOOKUP(Data!$F591,tblXrate[],2,FALSE)</f>
        <v>75000</v>
      </c>
      <c r="H591" s="93" t="s">
        <v>13</v>
      </c>
      <c r="I591" s="93" t="s">
        <v>19</v>
      </c>
      <c r="J591" s="93" t="s">
        <v>14</v>
      </c>
      <c r="K591" s="93" t="str">
        <f>VLOOKUP(Data!$J591,tblCountries[[Actual]:[Mapping]],2,FALSE)</f>
        <v>USA</v>
      </c>
      <c r="L591" s="93" t="str">
        <f>VLOOKUP(Data!$J591,tblCountries[[Actual]:[Continente]],3,FALSE)</f>
        <v>America</v>
      </c>
      <c r="M591" s="93" t="s">
        <v>8</v>
      </c>
      <c r="N591" s="97">
        <v>5</v>
      </c>
      <c r="O591" s="98" t="s">
        <v>4021</v>
      </c>
      <c r="P591" s="99" t="s">
        <v>4030</v>
      </c>
      <c r="Q591" s="100" t="s">
        <v>4049</v>
      </c>
    </row>
    <row r="592" spans="2:17" ht="15" customHeight="1" x14ac:dyDescent="0.25">
      <c r="B592" s="93" t="s">
        <v>2587</v>
      </c>
      <c r="C592" s="94">
        <v>41055.368796296294</v>
      </c>
      <c r="D592" s="95" t="s">
        <v>691</v>
      </c>
      <c r="E592" s="93">
        <v>400000</v>
      </c>
      <c r="F592" s="93" t="s">
        <v>39</v>
      </c>
      <c r="G592" s="96">
        <f>Data!$E592*VLOOKUP(Data!$F592,tblXrate[],2,FALSE)</f>
        <v>7123.1666749770275</v>
      </c>
      <c r="H592" s="93" t="s">
        <v>692</v>
      </c>
      <c r="I592" s="93" t="s">
        <v>51</v>
      </c>
      <c r="J592" s="93" t="s">
        <v>7</v>
      </c>
      <c r="K592" s="93" t="str">
        <f>VLOOKUP(Data!$J592,tblCountries[[Actual]:[Mapping]],2,FALSE)</f>
        <v>India</v>
      </c>
      <c r="L592" s="93" t="str">
        <f>VLOOKUP(Data!$J592,tblCountries[[Actual]:[Continente]],3,FALSE)</f>
        <v>Asia</v>
      </c>
      <c r="M592" s="93" t="s">
        <v>24</v>
      </c>
      <c r="N592" s="97">
        <v>3</v>
      </c>
      <c r="O592" s="99" t="s">
        <v>4024</v>
      </c>
      <c r="P592" s="99" t="s">
        <v>4027</v>
      </c>
      <c r="Q592" s="100" t="s">
        <v>4048</v>
      </c>
    </row>
    <row r="593" spans="2:17" ht="15" customHeight="1" x14ac:dyDescent="0.25">
      <c r="B593" s="93" t="s">
        <v>2588</v>
      </c>
      <c r="C593" s="94">
        <v>41055.369444444441</v>
      </c>
      <c r="D593" s="95">
        <v>50000</v>
      </c>
      <c r="E593" s="93">
        <v>50000</v>
      </c>
      <c r="F593" s="93" t="s">
        <v>5</v>
      </c>
      <c r="G593" s="96">
        <f>Data!$E593*VLOOKUP(Data!$F593,tblXrate[],2,FALSE)</f>
        <v>50000</v>
      </c>
      <c r="H593" s="93" t="s">
        <v>693</v>
      </c>
      <c r="I593" s="93" t="s">
        <v>51</v>
      </c>
      <c r="J593" s="93" t="s">
        <v>7</v>
      </c>
      <c r="K593" s="93" t="str">
        <f>VLOOKUP(Data!$J593,tblCountries[[Actual]:[Mapping]],2,FALSE)</f>
        <v>India</v>
      </c>
      <c r="L593" s="93" t="str">
        <f>VLOOKUP(Data!$J593,tblCountries[[Actual]:[Continente]],3,FALSE)</f>
        <v>Asia</v>
      </c>
      <c r="M593" s="93" t="s">
        <v>24</v>
      </c>
      <c r="N593" s="97">
        <v>25</v>
      </c>
      <c r="O593" s="99" t="s">
        <v>4023</v>
      </c>
      <c r="P593" s="99" t="s">
        <v>4030</v>
      </c>
      <c r="Q593" s="100" t="s">
        <v>4049</v>
      </c>
    </row>
    <row r="594" spans="2:17" ht="15" customHeight="1" x14ac:dyDescent="0.25">
      <c r="B594" s="93" t="s">
        <v>2589</v>
      </c>
      <c r="C594" s="94">
        <v>41055.371666666666</v>
      </c>
      <c r="D594" s="95">
        <v>45000</v>
      </c>
      <c r="E594" s="93">
        <v>45000</v>
      </c>
      <c r="F594" s="93" t="s">
        <v>5</v>
      </c>
      <c r="G594" s="96">
        <f>Data!$E594*VLOOKUP(Data!$F594,tblXrate[],2,FALSE)</f>
        <v>45000</v>
      </c>
      <c r="H594" s="93" t="s">
        <v>694</v>
      </c>
      <c r="I594" s="93" t="s">
        <v>19</v>
      </c>
      <c r="J594" s="93" t="s">
        <v>14</v>
      </c>
      <c r="K594" s="93" t="str">
        <f>VLOOKUP(Data!$J594,tblCountries[[Actual]:[Mapping]],2,FALSE)</f>
        <v>USA</v>
      </c>
      <c r="L594" s="93" t="str">
        <f>VLOOKUP(Data!$J594,tblCountries[[Actual]:[Continente]],3,FALSE)</f>
        <v>America</v>
      </c>
      <c r="M594" s="93" t="s">
        <v>8</v>
      </c>
      <c r="N594" s="97">
        <v>15</v>
      </c>
      <c r="O594" s="99" t="s">
        <v>4020</v>
      </c>
      <c r="P594" s="99" t="s">
        <v>4029</v>
      </c>
      <c r="Q594" s="100" t="s">
        <v>4048</v>
      </c>
    </row>
    <row r="595" spans="2:17" ht="15" customHeight="1" x14ac:dyDescent="0.25">
      <c r="B595" s="93" t="s">
        <v>2590</v>
      </c>
      <c r="C595" s="94">
        <v>41055.371724537035</v>
      </c>
      <c r="D595" s="95">
        <v>45000</v>
      </c>
      <c r="E595" s="93">
        <v>45000</v>
      </c>
      <c r="F595" s="93" t="s">
        <v>5</v>
      </c>
      <c r="G595" s="96">
        <f>Data!$E595*VLOOKUP(Data!$F595,tblXrate[],2,FALSE)</f>
        <v>45000</v>
      </c>
      <c r="H595" s="93" t="s">
        <v>695</v>
      </c>
      <c r="I595" s="93" t="s">
        <v>309</v>
      </c>
      <c r="J595" s="93" t="s">
        <v>14</v>
      </c>
      <c r="K595" s="93" t="str">
        <f>VLOOKUP(Data!$J595,tblCountries[[Actual]:[Mapping]],2,FALSE)</f>
        <v>USA</v>
      </c>
      <c r="L595" s="93" t="str">
        <f>VLOOKUP(Data!$J595,tblCountries[[Actual]:[Continente]],3,FALSE)</f>
        <v>America</v>
      </c>
      <c r="M595" s="93" t="s">
        <v>8</v>
      </c>
      <c r="N595" s="97">
        <v>7</v>
      </c>
      <c r="O595" s="98" t="s">
        <v>4021</v>
      </c>
      <c r="P595" s="99" t="s">
        <v>4029</v>
      </c>
      <c r="Q595" s="100" t="s">
        <v>4048</v>
      </c>
    </row>
    <row r="596" spans="2:17" ht="15" customHeight="1" x14ac:dyDescent="0.25">
      <c r="B596" s="93" t="s">
        <v>2591</v>
      </c>
      <c r="C596" s="94">
        <v>41055.372372685182</v>
      </c>
      <c r="D596" s="95" t="s">
        <v>696</v>
      </c>
      <c r="E596" s="93">
        <v>90000</v>
      </c>
      <c r="F596" s="93" t="s">
        <v>5</v>
      </c>
      <c r="G596" s="96">
        <f>Data!$E596*VLOOKUP(Data!$F596,tblXrate[],2,FALSE)</f>
        <v>90000</v>
      </c>
      <c r="H596" s="93" t="s">
        <v>697</v>
      </c>
      <c r="I596" s="93" t="s">
        <v>51</v>
      </c>
      <c r="J596" s="93" t="s">
        <v>14</v>
      </c>
      <c r="K596" s="93" t="str">
        <f>VLOOKUP(Data!$J596,tblCountries[[Actual]:[Mapping]],2,FALSE)</f>
        <v>USA</v>
      </c>
      <c r="L596" s="93" t="str">
        <f>VLOOKUP(Data!$J596,tblCountries[[Actual]:[Continente]],3,FALSE)</f>
        <v>America</v>
      </c>
      <c r="M596" s="93" t="s">
        <v>17</v>
      </c>
      <c r="N596" s="97">
        <v>20</v>
      </c>
      <c r="O596" s="99" t="s">
        <v>4022</v>
      </c>
      <c r="P596" s="99" t="s">
        <v>4030</v>
      </c>
      <c r="Q596" s="100" t="s">
        <v>4049</v>
      </c>
    </row>
    <row r="597" spans="2:17" ht="15" customHeight="1" x14ac:dyDescent="0.25">
      <c r="B597" s="93" t="s">
        <v>2592</v>
      </c>
      <c r="C597" s="94">
        <v>41055.374247685184</v>
      </c>
      <c r="D597" s="95" t="s">
        <v>698</v>
      </c>
      <c r="E597" s="93">
        <v>240000</v>
      </c>
      <c r="F597" s="93" t="s">
        <v>39</v>
      </c>
      <c r="G597" s="96">
        <f>Data!$E597*VLOOKUP(Data!$F597,tblXrate[],2,FALSE)</f>
        <v>4273.9000049862161</v>
      </c>
      <c r="H597" s="93" t="s">
        <v>699</v>
      </c>
      <c r="I597" s="93" t="s">
        <v>19</v>
      </c>
      <c r="J597" s="93" t="s">
        <v>7</v>
      </c>
      <c r="K597" s="93" t="str">
        <f>VLOOKUP(Data!$J597,tblCountries[[Actual]:[Mapping]],2,FALSE)</f>
        <v>India</v>
      </c>
      <c r="L597" s="93" t="str">
        <f>VLOOKUP(Data!$J597,tblCountries[[Actual]:[Continente]],3,FALSE)</f>
        <v>Asia</v>
      </c>
      <c r="M597" s="93" t="s">
        <v>17</v>
      </c>
      <c r="N597" s="97">
        <v>5</v>
      </c>
      <c r="O597" s="98" t="s">
        <v>4021</v>
      </c>
      <c r="P597" s="99" t="s">
        <v>4027</v>
      </c>
      <c r="Q597" s="100" t="s">
        <v>4048</v>
      </c>
    </row>
    <row r="598" spans="2:17" ht="15" customHeight="1" x14ac:dyDescent="0.25">
      <c r="B598" s="93" t="s">
        <v>2593</v>
      </c>
      <c r="C598" s="94">
        <v>41055.394814814812</v>
      </c>
      <c r="D598" s="95">
        <v>50000</v>
      </c>
      <c r="E598" s="93">
        <v>50000</v>
      </c>
      <c r="F598" s="93" t="s">
        <v>5</v>
      </c>
      <c r="G598" s="96">
        <f>Data!$E598*VLOOKUP(Data!$F598,tblXrate[],2,FALSE)</f>
        <v>50000</v>
      </c>
      <c r="H598" s="93" t="s">
        <v>700</v>
      </c>
      <c r="I598" s="93" t="s">
        <v>51</v>
      </c>
      <c r="J598" s="93" t="s">
        <v>7</v>
      </c>
      <c r="K598" s="93" t="str">
        <f>VLOOKUP(Data!$J598,tblCountries[[Actual]:[Mapping]],2,FALSE)</f>
        <v>India</v>
      </c>
      <c r="L598" s="93" t="str">
        <f>VLOOKUP(Data!$J598,tblCountries[[Actual]:[Continente]],3,FALSE)</f>
        <v>Asia</v>
      </c>
      <c r="M598" s="93" t="s">
        <v>24</v>
      </c>
      <c r="N598" s="97">
        <v>10</v>
      </c>
      <c r="O598" s="99" t="s">
        <v>4020</v>
      </c>
      <c r="P598" s="99" t="s">
        <v>4030</v>
      </c>
      <c r="Q598" s="100" t="s">
        <v>4049</v>
      </c>
    </row>
    <row r="599" spans="2:17" ht="15" customHeight="1" x14ac:dyDescent="0.25">
      <c r="B599" s="93" t="s">
        <v>2594</v>
      </c>
      <c r="C599" s="94">
        <v>41055.39502314815</v>
      </c>
      <c r="D599" s="95">
        <v>65000</v>
      </c>
      <c r="E599" s="93">
        <v>65000</v>
      </c>
      <c r="F599" s="93" t="s">
        <v>5</v>
      </c>
      <c r="G599" s="96">
        <f>Data!$E599*VLOOKUP(Data!$F599,tblXrate[],2,FALSE)</f>
        <v>65000</v>
      </c>
      <c r="H599" s="93" t="s">
        <v>701</v>
      </c>
      <c r="I599" s="93" t="s">
        <v>19</v>
      </c>
      <c r="J599" s="93" t="s">
        <v>14</v>
      </c>
      <c r="K599" s="93" t="str">
        <f>VLOOKUP(Data!$J599,tblCountries[[Actual]:[Mapping]],2,FALSE)</f>
        <v>USA</v>
      </c>
      <c r="L599" s="93" t="str">
        <f>VLOOKUP(Data!$J599,tblCountries[[Actual]:[Continente]],3,FALSE)</f>
        <v>America</v>
      </c>
      <c r="M599" s="93" t="s">
        <v>17</v>
      </c>
      <c r="N599" s="97">
        <v>17</v>
      </c>
      <c r="O599" s="99" t="s">
        <v>4022</v>
      </c>
      <c r="P599" s="99" t="s">
        <v>4030</v>
      </c>
      <c r="Q599" s="100" t="s">
        <v>4049</v>
      </c>
    </row>
    <row r="600" spans="2:17" ht="15" customHeight="1" x14ac:dyDescent="0.25">
      <c r="B600" s="93" t="s">
        <v>2595</v>
      </c>
      <c r="C600" s="94">
        <v>41055.400324074071</v>
      </c>
      <c r="D600" s="95">
        <v>70000</v>
      </c>
      <c r="E600" s="93">
        <v>70000</v>
      </c>
      <c r="F600" s="93" t="s">
        <v>5</v>
      </c>
      <c r="G600" s="96">
        <f>Data!$E600*VLOOKUP(Data!$F600,tblXrate[],2,FALSE)</f>
        <v>70000</v>
      </c>
      <c r="H600" s="93" t="s">
        <v>702</v>
      </c>
      <c r="I600" s="93" t="s">
        <v>19</v>
      </c>
      <c r="J600" s="93" t="s">
        <v>14</v>
      </c>
      <c r="K600" s="93" t="str">
        <f>VLOOKUP(Data!$J600,tblCountries[[Actual]:[Mapping]],2,FALSE)</f>
        <v>USA</v>
      </c>
      <c r="L600" s="93" t="str">
        <f>VLOOKUP(Data!$J600,tblCountries[[Actual]:[Continente]],3,FALSE)</f>
        <v>America</v>
      </c>
      <c r="M600" s="93" t="s">
        <v>17</v>
      </c>
      <c r="N600" s="97">
        <v>18</v>
      </c>
      <c r="O600" s="99" t="s">
        <v>4022</v>
      </c>
      <c r="P600" s="99" t="s">
        <v>4030</v>
      </c>
      <c r="Q600" s="100" t="s">
        <v>4049</v>
      </c>
    </row>
    <row r="601" spans="2:17" ht="15" customHeight="1" x14ac:dyDescent="0.25">
      <c r="B601" s="93" t="s">
        <v>2596</v>
      </c>
      <c r="C601" s="94">
        <v>41055.410960648151</v>
      </c>
      <c r="D601" s="95">
        <v>160000</v>
      </c>
      <c r="E601" s="93">
        <v>160000</v>
      </c>
      <c r="F601" s="93" t="s">
        <v>5</v>
      </c>
      <c r="G601" s="96">
        <f>Data!$E601*VLOOKUP(Data!$F601,tblXrate[],2,FALSE)</f>
        <v>160000</v>
      </c>
      <c r="H601" s="93" t="s">
        <v>703</v>
      </c>
      <c r="I601" s="93" t="s">
        <v>19</v>
      </c>
      <c r="J601" s="93" t="s">
        <v>14</v>
      </c>
      <c r="K601" s="93" t="str">
        <f>VLOOKUP(Data!$J601,tblCountries[[Actual]:[Mapping]],2,FALSE)</f>
        <v>USA</v>
      </c>
      <c r="L601" s="93" t="str">
        <f>VLOOKUP(Data!$J601,tblCountries[[Actual]:[Continente]],3,FALSE)</f>
        <v>America</v>
      </c>
      <c r="M601" s="93" t="s">
        <v>8</v>
      </c>
      <c r="N601" s="97">
        <v>5</v>
      </c>
      <c r="O601" s="98" t="s">
        <v>4021</v>
      </c>
      <c r="P601" s="99" t="s">
        <v>4031</v>
      </c>
      <c r="Q601" s="100" t="s">
        <v>4049</v>
      </c>
    </row>
    <row r="602" spans="2:17" ht="15" customHeight="1" x14ac:dyDescent="0.25">
      <c r="B602" s="93" t="s">
        <v>2597</v>
      </c>
      <c r="C602" s="94">
        <v>41055.411365740743</v>
      </c>
      <c r="D602" s="95">
        <v>100000</v>
      </c>
      <c r="E602" s="93">
        <v>100000</v>
      </c>
      <c r="F602" s="93" t="s">
        <v>81</v>
      </c>
      <c r="G602" s="96">
        <f>Data!$E602*VLOOKUP(Data!$F602,tblXrate[],2,FALSE)</f>
        <v>101990.96564026357</v>
      </c>
      <c r="H602" s="93" t="s">
        <v>704</v>
      </c>
      <c r="I602" s="93" t="s">
        <v>51</v>
      </c>
      <c r="J602" s="93" t="s">
        <v>83</v>
      </c>
      <c r="K602" s="93" t="str">
        <f>VLOOKUP(Data!$J602,tblCountries[[Actual]:[Mapping]],2,FALSE)</f>
        <v>Australia</v>
      </c>
      <c r="L602" s="93" t="str">
        <f>VLOOKUP(Data!$J602,tblCountries[[Actual]:[Continente]],3,FALSE)</f>
        <v>Oceania</v>
      </c>
      <c r="M602" s="93" t="s">
        <v>17</v>
      </c>
      <c r="N602" s="97">
        <v>20</v>
      </c>
      <c r="O602" s="99" t="s">
        <v>4022</v>
      </c>
      <c r="P602" s="99" t="s">
        <v>4031</v>
      </c>
      <c r="Q602" s="100" t="s">
        <v>4049</v>
      </c>
    </row>
    <row r="603" spans="2:17" ht="15" customHeight="1" x14ac:dyDescent="0.25">
      <c r="B603" s="93" t="s">
        <v>2598</v>
      </c>
      <c r="C603" s="94">
        <v>41055.417685185188</v>
      </c>
      <c r="D603" s="95">
        <v>380000</v>
      </c>
      <c r="E603" s="93">
        <v>380000</v>
      </c>
      <c r="F603" s="93" t="s">
        <v>39</v>
      </c>
      <c r="G603" s="96">
        <f>Data!$E603*VLOOKUP(Data!$F603,tblXrate[],2,FALSE)</f>
        <v>6767.0083412281756</v>
      </c>
      <c r="H603" s="93" t="s">
        <v>706</v>
      </c>
      <c r="I603" s="93" t="s">
        <v>51</v>
      </c>
      <c r="J603" s="93" t="s">
        <v>7</v>
      </c>
      <c r="K603" s="93" t="str">
        <f>VLOOKUP(Data!$J603,tblCountries[[Actual]:[Mapping]],2,FALSE)</f>
        <v>India</v>
      </c>
      <c r="L603" s="93" t="str">
        <f>VLOOKUP(Data!$J603,tblCountries[[Actual]:[Continente]],3,FALSE)</f>
        <v>Asia</v>
      </c>
      <c r="M603" s="93" t="s">
        <v>8</v>
      </c>
      <c r="N603" s="97">
        <v>10</v>
      </c>
      <c r="O603" s="99" t="s">
        <v>4020</v>
      </c>
      <c r="P603" s="99" t="s">
        <v>4027</v>
      </c>
      <c r="Q603" s="100" t="s">
        <v>4048</v>
      </c>
    </row>
    <row r="604" spans="2:17" ht="15" customHeight="1" x14ac:dyDescent="0.25">
      <c r="B604" s="93" t="s">
        <v>2599</v>
      </c>
      <c r="C604" s="94">
        <v>41055.430960648147</v>
      </c>
      <c r="D604" s="95">
        <v>30000</v>
      </c>
      <c r="E604" s="93">
        <v>30000</v>
      </c>
      <c r="F604" s="93" t="s">
        <v>5</v>
      </c>
      <c r="G604" s="96">
        <f>Data!$E604*VLOOKUP(Data!$F604,tblXrate[],2,FALSE)</f>
        <v>30000</v>
      </c>
      <c r="H604" s="93" t="s">
        <v>707</v>
      </c>
      <c r="I604" s="93" t="s">
        <v>19</v>
      </c>
      <c r="J604" s="93" t="s">
        <v>14</v>
      </c>
      <c r="K604" s="93" t="str">
        <f>VLOOKUP(Data!$J604,tblCountries[[Actual]:[Mapping]],2,FALSE)</f>
        <v>USA</v>
      </c>
      <c r="L604" s="93" t="str">
        <f>VLOOKUP(Data!$J604,tblCountries[[Actual]:[Continente]],3,FALSE)</f>
        <v>America</v>
      </c>
      <c r="M604" s="93" t="s">
        <v>17</v>
      </c>
      <c r="N604" s="97">
        <v>8</v>
      </c>
      <c r="O604" s="98" t="s">
        <v>4021</v>
      </c>
      <c r="P604" s="99" t="s">
        <v>4029</v>
      </c>
      <c r="Q604" s="100" t="s">
        <v>4048</v>
      </c>
    </row>
    <row r="605" spans="2:17" ht="15" customHeight="1" x14ac:dyDescent="0.25">
      <c r="B605" s="93" t="s">
        <v>2600</v>
      </c>
      <c r="C605" s="94">
        <v>41055.43246527778</v>
      </c>
      <c r="D605" s="95" t="s">
        <v>708</v>
      </c>
      <c r="E605" s="93">
        <v>420000</v>
      </c>
      <c r="F605" s="93" t="s">
        <v>39</v>
      </c>
      <c r="G605" s="96">
        <f>Data!$E605*VLOOKUP(Data!$F605,tblXrate[],2,FALSE)</f>
        <v>7479.3250087258784</v>
      </c>
      <c r="H605" s="93" t="s">
        <v>709</v>
      </c>
      <c r="I605" s="93" t="s">
        <v>19</v>
      </c>
      <c r="J605" s="93" t="s">
        <v>7</v>
      </c>
      <c r="K605" s="93" t="str">
        <f>VLOOKUP(Data!$J605,tblCountries[[Actual]:[Mapping]],2,FALSE)</f>
        <v>India</v>
      </c>
      <c r="L605" s="93" t="str">
        <f>VLOOKUP(Data!$J605,tblCountries[[Actual]:[Continente]],3,FALSE)</f>
        <v>Asia</v>
      </c>
      <c r="M605" s="93" t="s">
        <v>8</v>
      </c>
      <c r="N605" s="97">
        <v>3</v>
      </c>
      <c r="O605" s="99" t="s">
        <v>4024</v>
      </c>
      <c r="P605" s="99" t="s">
        <v>4027</v>
      </c>
      <c r="Q605" s="100" t="s">
        <v>4048</v>
      </c>
    </row>
    <row r="606" spans="2:17" ht="15" customHeight="1" x14ac:dyDescent="0.25">
      <c r="B606" s="93" t="s">
        <v>2601</v>
      </c>
      <c r="C606" s="94">
        <v>41055.438680555555</v>
      </c>
      <c r="D606" s="95">
        <v>61000</v>
      </c>
      <c r="E606" s="93">
        <v>61000</v>
      </c>
      <c r="F606" s="93" t="s">
        <v>5</v>
      </c>
      <c r="G606" s="96">
        <f>Data!$E606*VLOOKUP(Data!$F606,tblXrate[],2,FALSE)</f>
        <v>61000</v>
      </c>
      <c r="H606" s="93" t="s">
        <v>710</v>
      </c>
      <c r="I606" s="93" t="s">
        <v>51</v>
      </c>
      <c r="J606" s="93" t="s">
        <v>14</v>
      </c>
      <c r="K606" s="93" t="str">
        <f>VLOOKUP(Data!$J606,tblCountries[[Actual]:[Mapping]],2,FALSE)</f>
        <v>USA</v>
      </c>
      <c r="L606" s="93" t="str">
        <f>VLOOKUP(Data!$J606,tblCountries[[Actual]:[Continente]],3,FALSE)</f>
        <v>America</v>
      </c>
      <c r="M606" s="93" t="s">
        <v>8</v>
      </c>
      <c r="N606" s="97">
        <v>5</v>
      </c>
      <c r="O606" s="98" t="s">
        <v>4021</v>
      </c>
      <c r="P606" s="99" t="s">
        <v>4030</v>
      </c>
      <c r="Q606" s="100" t="s">
        <v>4049</v>
      </c>
    </row>
    <row r="607" spans="2:17" ht="15" customHeight="1" x14ac:dyDescent="0.25">
      <c r="B607" s="93" t="s">
        <v>2602</v>
      </c>
      <c r="C607" s="94">
        <v>41055.438969907409</v>
      </c>
      <c r="D607" s="95" t="s">
        <v>711</v>
      </c>
      <c r="E607" s="93">
        <v>13800</v>
      </c>
      <c r="F607" s="93" t="s">
        <v>5</v>
      </c>
      <c r="G607" s="96">
        <f>Data!$E607*VLOOKUP(Data!$F607,tblXrate[],2,FALSE)</f>
        <v>13800</v>
      </c>
      <c r="H607" s="93" t="s">
        <v>712</v>
      </c>
      <c r="I607" s="93" t="s">
        <v>487</v>
      </c>
      <c r="J607" s="93" t="s">
        <v>713</v>
      </c>
      <c r="K607" s="93" t="str">
        <f>VLOOKUP(Data!$J607,tblCountries[[Actual]:[Mapping]],2,FALSE)</f>
        <v>Sri Lanka</v>
      </c>
      <c r="L607" s="93" t="str">
        <f>VLOOKUP(Data!$J607,tblCountries[[Actual]:[Continente]],3,FALSE)</f>
        <v>Asia</v>
      </c>
      <c r="M607" s="93" t="s">
        <v>8</v>
      </c>
      <c r="N607" s="97">
        <v>20</v>
      </c>
      <c r="O607" s="99" t="s">
        <v>4022</v>
      </c>
      <c r="P607" s="99" t="s">
        <v>4028</v>
      </c>
      <c r="Q607" s="100" t="s">
        <v>4048</v>
      </c>
    </row>
    <row r="608" spans="2:17" ht="15" customHeight="1" x14ac:dyDescent="0.25">
      <c r="B608" s="93" t="s">
        <v>2603</v>
      </c>
      <c r="C608" s="94">
        <v>41055.4452662037</v>
      </c>
      <c r="D608" s="95" t="s">
        <v>714</v>
      </c>
      <c r="E608" s="93">
        <v>850000</v>
      </c>
      <c r="F608" s="93" t="s">
        <v>39</v>
      </c>
      <c r="G608" s="96">
        <f>Data!$E608*VLOOKUP(Data!$F608,tblXrate[],2,FALSE)</f>
        <v>15136.729184326183</v>
      </c>
      <c r="H608" s="93" t="s">
        <v>107</v>
      </c>
      <c r="I608" s="93" t="s">
        <v>19</v>
      </c>
      <c r="J608" s="93" t="s">
        <v>7</v>
      </c>
      <c r="K608" s="93" t="str">
        <f>VLOOKUP(Data!$J608,tblCountries[[Actual]:[Mapping]],2,FALSE)</f>
        <v>India</v>
      </c>
      <c r="L608" s="93" t="str">
        <f>VLOOKUP(Data!$J608,tblCountries[[Actual]:[Continente]],3,FALSE)</f>
        <v>Asia</v>
      </c>
      <c r="M608" s="93" t="s">
        <v>8</v>
      </c>
      <c r="N608" s="97">
        <v>6</v>
      </c>
      <c r="O608" s="98" t="s">
        <v>4021</v>
      </c>
      <c r="P608" s="99" t="s">
        <v>4028</v>
      </c>
      <c r="Q608" s="100" t="s">
        <v>4048</v>
      </c>
    </row>
    <row r="609" spans="2:17" ht="15" customHeight="1" x14ac:dyDescent="0.25">
      <c r="B609" s="93" t="s">
        <v>2604</v>
      </c>
      <c r="C609" s="94">
        <v>41055.447141203702</v>
      </c>
      <c r="D609" s="95">
        <v>1800000</v>
      </c>
      <c r="E609" s="93">
        <v>1800000</v>
      </c>
      <c r="F609" s="93" t="s">
        <v>39</v>
      </c>
      <c r="G609" s="96">
        <f>Data!$E609*VLOOKUP(Data!$F609,tblXrate[],2,FALSE)</f>
        <v>32054.250037396621</v>
      </c>
      <c r="H609" s="93" t="s">
        <v>715</v>
      </c>
      <c r="I609" s="93" t="s">
        <v>51</v>
      </c>
      <c r="J609" s="93" t="s">
        <v>7</v>
      </c>
      <c r="K609" s="93" t="str">
        <f>VLOOKUP(Data!$J609,tblCountries[[Actual]:[Mapping]],2,FALSE)</f>
        <v>India</v>
      </c>
      <c r="L609" s="93" t="str">
        <f>VLOOKUP(Data!$J609,tblCountries[[Actual]:[Continente]],3,FALSE)</f>
        <v>Asia</v>
      </c>
      <c r="M609" s="93" t="s">
        <v>17</v>
      </c>
      <c r="N609" s="97">
        <v>10</v>
      </c>
      <c r="O609" s="99" t="s">
        <v>4020</v>
      </c>
      <c r="P609" s="99" t="s">
        <v>4029</v>
      </c>
      <c r="Q609" s="100" t="s">
        <v>4048</v>
      </c>
    </row>
    <row r="610" spans="2:17" ht="15" customHeight="1" x14ac:dyDescent="0.25">
      <c r="B610" s="93" t="s">
        <v>2605</v>
      </c>
      <c r="C610" s="94">
        <v>41055.452141203707</v>
      </c>
      <c r="D610" s="95">
        <v>80000</v>
      </c>
      <c r="E610" s="93">
        <v>80000</v>
      </c>
      <c r="F610" s="93" t="s">
        <v>5</v>
      </c>
      <c r="G610" s="96">
        <f>Data!$E610*VLOOKUP(Data!$F610,tblXrate[],2,FALSE)</f>
        <v>80000</v>
      </c>
      <c r="H610" s="93" t="s">
        <v>716</v>
      </c>
      <c r="I610" s="93" t="s">
        <v>487</v>
      </c>
      <c r="J610" s="93" t="s">
        <v>14</v>
      </c>
      <c r="K610" s="93" t="str">
        <f>VLOOKUP(Data!$J610,tblCountries[[Actual]:[Mapping]],2,FALSE)</f>
        <v>USA</v>
      </c>
      <c r="L610" s="93" t="str">
        <f>VLOOKUP(Data!$J610,tblCountries[[Actual]:[Continente]],3,FALSE)</f>
        <v>America</v>
      </c>
      <c r="M610" s="93" t="s">
        <v>8</v>
      </c>
      <c r="N610" s="97">
        <v>15</v>
      </c>
      <c r="O610" s="99" t="s">
        <v>4020</v>
      </c>
      <c r="P610" s="99" t="s">
        <v>4030</v>
      </c>
      <c r="Q610" s="100" t="s">
        <v>4049</v>
      </c>
    </row>
    <row r="611" spans="2:17" ht="15" customHeight="1" x14ac:dyDescent="0.25">
      <c r="B611" s="93" t="s">
        <v>2606</v>
      </c>
      <c r="C611" s="94">
        <v>41055.454421296294</v>
      </c>
      <c r="D611" s="95">
        <v>21000</v>
      </c>
      <c r="E611" s="93">
        <v>21000</v>
      </c>
      <c r="F611" s="93" t="s">
        <v>5</v>
      </c>
      <c r="G611" s="96">
        <f>Data!$E611*VLOOKUP(Data!$F611,tblXrate[],2,FALSE)</f>
        <v>21000</v>
      </c>
      <c r="H611" s="93" t="s">
        <v>51</v>
      </c>
      <c r="I611" s="93" t="s">
        <v>51</v>
      </c>
      <c r="J611" s="93" t="s">
        <v>7</v>
      </c>
      <c r="K611" s="93" t="str">
        <f>VLOOKUP(Data!$J611,tblCountries[[Actual]:[Mapping]],2,FALSE)</f>
        <v>India</v>
      </c>
      <c r="L611" s="93" t="str">
        <f>VLOOKUP(Data!$J611,tblCountries[[Actual]:[Continente]],3,FALSE)</f>
        <v>Asia</v>
      </c>
      <c r="M611" s="93" t="s">
        <v>12</v>
      </c>
      <c r="N611" s="97">
        <v>23</v>
      </c>
      <c r="O611" s="99" t="s">
        <v>4023</v>
      </c>
      <c r="P611" s="99" t="s">
        <v>4028</v>
      </c>
      <c r="Q611" s="100" t="s">
        <v>4048</v>
      </c>
    </row>
    <row r="612" spans="2:17" ht="15" customHeight="1" x14ac:dyDescent="0.25">
      <c r="B612" s="93" t="s">
        <v>2607</v>
      </c>
      <c r="C612" s="94">
        <v>41055.457754629628</v>
      </c>
      <c r="D612" s="95">
        <v>250000</v>
      </c>
      <c r="E612" s="93">
        <v>250000</v>
      </c>
      <c r="F612" s="93" t="s">
        <v>85</v>
      </c>
      <c r="G612" s="96">
        <f>Data!$E612*VLOOKUP(Data!$F612,tblXrate[],2,FALSE)</f>
        <v>245840.3807575817</v>
      </c>
      <c r="H612" s="93" t="s">
        <v>206</v>
      </c>
      <c r="I612" s="93" t="s">
        <v>19</v>
      </c>
      <c r="J612" s="93" t="s">
        <v>87</v>
      </c>
      <c r="K612" s="93" t="str">
        <f>VLOOKUP(Data!$J612,tblCountries[[Actual]:[Mapping]],2,FALSE)</f>
        <v>Canada</v>
      </c>
      <c r="L612" s="93" t="str">
        <f>VLOOKUP(Data!$J612,tblCountries[[Actual]:[Continente]],3,FALSE)</f>
        <v>America</v>
      </c>
      <c r="M612" s="93" t="s">
        <v>8</v>
      </c>
      <c r="N612" s="97">
        <v>32</v>
      </c>
      <c r="O612" s="99" t="s">
        <v>4023</v>
      </c>
      <c r="P612" s="99" t="s">
        <v>4026</v>
      </c>
      <c r="Q612" s="100" t="s">
        <v>4049</v>
      </c>
    </row>
    <row r="613" spans="2:17" ht="15" customHeight="1" x14ac:dyDescent="0.25">
      <c r="B613" s="93" t="s">
        <v>2608</v>
      </c>
      <c r="C613" s="94">
        <v>41055.458090277774</v>
      </c>
      <c r="D613" s="95" t="s">
        <v>717</v>
      </c>
      <c r="E613" s="93">
        <v>160000</v>
      </c>
      <c r="F613" s="93" t="s">
        <v>39</v>
      </c>
      <c r="G613" s="96">
        <f>Data!$E613*VLOOKUP(Data!$F613,tblXrate[],2,FALSE)</f>
        <v>2849.2666699908109</v>
      </c>
      <c r="H613" s="93" t="s">
        <v>718</v>
      </c>
      <c r="I613" s="93" t="s">
        <v>3938</v>
      </c>
      <c r="J613" s="93" t="s">
        <v>7</v>
      </c>
      <c r="K613" s="93" t="str">
        <f>VLOOKUP(Data!$J613,tblCountries[[Actual]:[Mapping]],2,FALSE)</f>
        <v>India</v>
      </c>
      <c r="L613" s="93" t="str">
        <f>VLOOKUP(Data!$J613,tblCountries[[Actual]:[Continente]],3,FALSE)</f>
        <v>Asia</v>
      </c>
      <c r="M613" s="93" t="s">
        <v>12</v>
      </c>
      <c r="N613" s="97">
        <v>3</v>
      </c>
      <c r="O613" s="99" t="s">
        <v>4024</v>
      </c>
      <c r="P613" s="99" t="s">
        <v>4027</v>
      </c>
      <c r="Q613" s="100" t="s">
        <v>4048</v>
      </c>
    </row>
    <row r="614" spans="2:17" ht="15" customHeight="1" x14ac:dyDescent="0.25">
      <c r="B614" s="93" t="s">
        <v>2609</v>
      </c>
      <c r="C614" s="94">
        <v>41055.459675925929</v>
      </c>
      <c r="D614" s="95">
        <v>700</v>
      </c>
      <c r="E614" s="93">
        <v>8400</v>
      </c>
      <c r="F614" s="93" t="s">
        <v>5</v>
      </c>
      <c r="G614" s="96">
        <f>Data!$E614*VLOOKUP(Data!$F614,tblXrate[],2,FALSE)</f>
        <v>8400</v>
      </c>
      <c r="H614" s="93" t="s">
        <v>719</v>
      </c>
      <c r="I614" s="93" t="s">
        <v>51</v>
      </c>
      <c r="J614" s="93" t="s">
        <v>7</v>
      </c>
      <c r="K614" s="93" t="str">
        <f>VLOOKUP(Data!$J614,tblCountries[[Actual]:[Mapping]],2,FALSE)</f>
        <v>India</v>
      </c>
      <c r="L614" s="93" t="str">
        <f>VLOOKUP(Data!$J614,tblCountries[[Actual]:[Continente]],3,FALSE)</f>
        <v>Asia</v>
      </c>
      <c r="M614" s="93" t="s">
        <v>12</v>
      </c>
      <c r="N614" s="97">
        <v>26</v>
      </c>
      <c r="O614" s="99" t="s">
        <v>4023</v>
      </c>
      <c r="P614" s="99" t="s">
        <v>4027</v>
      </c>
      <c r="Q614" s="100" t="s">
        <v>4048</v>
      </c>
    </row>
    <row r="615" spans="2:17" ht="15" customHeight="1" x14ac:dyDescent="0.25">
      <c r="B615" s="93" t="s">
        <v>2610</v>
      </c>
      <c r="C615" s="94">
        <v>41055.460439814815</v>
      </c>
      <c r="D615" s="95" t="s">
        <v>720</v>
      </c>
      <c r="E615" s="93">
        <v>85000</v>
      </c>
      <c r="F615" s="93" t="s">
        <v>81</v>
      </c>
      <c r="G615" s="96">
        <f>Data!$E615*VLOOKUP(Data!$F615,tblXrate[],2,FALSE)</f>
        <v>86692.320794224041</v>
      </c>
      <c r="H615" s="93" t="s">
        <v>643</v>
      </c>
      <c r="I615" s="93" t="s">
        <v>355</v>
      </c>
      <c r="J615" s="93" t="s">
        <v>83</v>
      </c>
      <c r="K615" s="93" t="str">
        <f>VLOOKUP(Data!$J615,tblCountries[[Actual]:[Mapping]],2,FALSE)</f>
        <v>Australia</v>
      </c>
      <c r="L615" s="93" t="str">
        <f>VLOOKUP(Data!$J615,tblCountries[[Actual]:[Continente]],3,FALSE)</f>
        <v>Oceania</v>
      </c>
      <c r="M615" s="93" t="s">
        <v>24</v>
      </c>
      <c r="N615" s="97">
        <v>20</v>
      </c>
      <c r="O615" s="99" t="s">
        <v>4022</v>
      </c>
      <c r="P615" s="99" t="s">
        <v>4030</v>
      </c>
      <c r="Q615" s="100" t="s">
        <v>4049</v>
      </c>
    </row>
    <row r="616" spans="2:17" ht="15" customHeight="1" x14ac:dyDescent="0.25">
      <c r="B616" s="93" t="s">
        <v>2611</v>
      </c>
      <c r="C616" s="94">
        <v>41055.460486111115</v>
      </c>
      <c r="D616" s="95">
        <v>50000</v>
      </c>
      <c r="E616" s="93">
        <v>50000</v>
      </c>
      <c r="F616" s="93" t="s">
        <v>5</v>
      </c>
      <c r="G616" s="96">
        <f>Data!$E616*VLOOKUP(Data!$F616,tblXrate[],2,FALSE)</f>
        <v>50000</v>
      </c>
      <c r="H616" s="93" t="s">
        <v>721</v>
      </c>
      <c r="I616" s="93" t="s">
        <v>51</v>
      </c>
      <c r="J616" s="93" t="s">
        <v>14</v>
      </c>
      <c r="K616" s="93" t="str">
        <f>VLOOKUP(Data!$J616,tblCountries[[Actual]:[Mapping]],2,FALSE)</f>
        <v>USA</v>
      </c>
      <c r="L616" s="93" t="str">
        <f>VLOOKUP(Data!$J616,tblCountries[[Actual]:[Continente]],3,FALSE)</f>
        <v>America</v>
      </c>
      <c r="M616" s="93" t="s">
        <v>8</v>
      </c>
      <c r="N616" s="97">
        <v>20</v>
      </c>
      <c r="O616" s="99" t="s">
        <v>4022</v>
      </c>
      <c r="P616" s="99" t="s">
        <v>4030</v>
      </c>
      <c r="Q616" s="100" t="s">
        <v>4049</v>
      </c>
    </row>
    <row r="617" spans="2:17" ht="15" customHeight="1" x14ac:dyDescent="0.25">
      <c r="B617" s="93" t="s">
        <v>2612</v>
      </c>
      <c r="C617" s="94">
        <v>41055.460972222223</v>
      </c>
      <c r="D617" s="95">
        <v>4000</v>
      </c>
      <c r="E617" s="93">
        <v>4000</v>
      </c>
      <c r="F617" s="93" t="s">
        <v>5</v>
      </c>
      <c r="G617" s="96">
        <f>Data!$E617*VLOOKUP(Data!$F617,tblXrate[],2,FALSE)</f>
        <v>4000</v>
      </c>
      <c r="H617" s="93" t="s">
        <v>718</v>
      </c>
      <c r="I617" s="93" t="s">
        <v>3938</v>
      </c>
      <c r="J617" s="93" t="s">
        <v>7</v>
      </c>
      <c r="K617" s="93" t="str">
        <f>VLOOKUP(Data!$J617,tblCountries[[Actual]:[Mapping]],2,FALSE)</f>
        <v>India</v>
      </c>
      <c r="L617" s="93" t="str">
        <f>VLOOKUP(Data!$J617,tblCountries[[Actual]:[Continente]],3,FALSE)</f>
        <v>Asia</v>
      </c>
      <c r="M617" s="93" t="s">
        <v>12</v>
      </c>
      <c r="N617" s="97">
        <v>6</v>
      </c>
      <c r="O617" s="98" t="s">
        <v>4021</v>
      </c>
      <c r="P617" s="99" t="s">
        <v>4027</v>
      </c>
      <c r="Q617" s="100" t="s">
        <v>4048</v>
      </c>
    </row>
    <row r="618" spans="2:17" ht="15" customHeight="1" x14ac:dyDescent="0.25">
      <c r="B618" s="93" t="s">
        <v>2613</v>
      </c>
      <c r="C618" s="94">
        <v>41055.462326388886</v>
      </c>
      <c r="D618" s="95">
        <v>100000</v>
      </c>
      <c r="E618" s="93">
        <v>100000</v>
      </c>
      <c r="F618" s="93" t="s">
        <v>81</v>
      </c>
      <c r="G618" s="96">
        <f>Data!$E618*VLOOKUP(Data!$F618,tblXrate[],2,FALSE)</f>
        <v>101990.96564026357</v>
      </c>
      <c r="H618" s="93" t="s">
        <v>206</v>
      </c>
      <c r="I618" s="93" t="s">
        <v>19</v>
      </c>
      <c r="J618" s="93" t="s">
        <v>83</v>
      </c>
      <c r="K618" s="93" t="str">
        <f>VLOOKUP(Data!$J618,tblCountries[[Actual]:[Mapping]],2,FALSE)</f>
        <v>Australia</v>
      </c>
      <c r="L618" s="93" t="str">
        <f>VLOOKUP(Data!$J618,tblCountries[[Actual]:[Continente]],3,FALSE)</f>
        <v>Oceania</v>
      </c>
      <c r="M618" s="93" t="s">
        <v>12</v>
      </c>
      <c r="N618" s="97">
        <v>1</v>
      </c>
      <c r="O618" s="99" t="s">
        <v>4024</v>
      </c>
      <c r="P618" s="99" t="s">
        <v>4031</v>
      </c>
      <c r="Q618" s="100" t="s">
        <v>4049</v>
      </c>
    </row>
    <row r="619" spans="2:17" ht="15" customHeight="1" x14ac:dyDescent="0.25">
      <c r="B619" s="93" t="s">
        <v>2614</v>
      </c>
      <c r="C619" s="94">
        <v>41055.462476851855</v>
      </c>
      <c r="D619" s="95">
        <v>95000</v>
      </c>
      <c r="E619" s="93">
        <v>95000</v>
      </c>
      <c r="F619" s="93" t="s">
        <v>5</v>
      </c>
      <c r="G619" s="96">
        <f>Data!$E619*VLOOKUP(Data!$F619,tblXrate[],2,FALSE)</f>
        <v>95000</v>
      </c>
      <c r="H619" s="93" t="s">
        <v>563</v>
      </c>
      <c r="I619" s="93" t="s">
        <v>51</v>
      </c>
      <c r="J619" s="93" t="s">
        <v>14</v>
      </c>
      <c r="K619" s="93" t="str">
        <f>VLOOKUP(Data!$J619,tblCountries[[Actual]:[Mapping]],2,FALSE)</f>
        <v>USA</v>
      </c>
      <c r="L619" s="93" t="str">
        <f>VLOOKUP(Data!$J619,tblCountries[[Actual]:[Continente]],3,FALSE)</f>
        <v>America</v>
      </c>
      <c r="M619" s="93" t="s">
        <v>24</v>
      </c>
      <c r="N619" s="97">
        <v>10</v>
      </c>
      <c r="O619" s="99" t="s">
        <v>4020</v>
      </c>
      <c r="P619" s="99" t="s">
        <v>4030</v>
      </c>
      <c r="Q619" s="100" t="s">
        <v>4049</v>
      </c>
    </row>
    <row r="620" spans="2:17" ht="15" customHeight="1" x14ac:dyDescent="0.25">
      <c r="B620" s="93" t="s">
        <v>2615</v>
      </c>
      <c r="C620" s="94">
        <v>41055.463206018518</v>
      </c>
      <c r="D620" s="95">
        <v>10000</v>
      </c>
      <c r="E620" s="93">
        <v>10000</v>
      </c>
      <c r="F620" s="93" t="s">
        <v>5</v>
      </c>
      <c r="G620" s="96">
        <f>Data!$E620*VLOOKUP(Data!$F620,tblXrate[],2,FALSE)</f>
        <v>10000</v>
      </c>
      <c r="H620" s="93" t="s">
        <v>722</v>
      </c>
      <c r="I620" s="93" t="s">
        <v>51</v>
      </c>
      <c r="J620" s="93" t="s">
        <v>723</v>
      </c>
      <c r="K620" s="93" t="str">
        <f>VLOOKUP(Data!$J620,tblCountries[[Actual]:[Mapping]],2,FALSE)</f>
        <v>Indonesia</v>
      </c>
      <c r="L620" s="93" t="str">
        <f>VLOOKUP(Data!$J620,tblCountries[[Actual]:[Continente]],3,FALSE)</f>
        <v>Asia</v>
      </c>
      <c r="M620" s="93" t="s">
        <v>17</v>
      </c>
      <c r="N620" s="97">
        <v>5</v>
      </c>
      <c r="O620" s="98" t="s">
        <v>4021</v>
      </c>
      <c r="P620" s="99" t="s">
        <v>4027</v>
      </c>
      <c r="Q620" s="100" t="s">
        <v>4048</v>
      </c>
    </row>
    <row r="621" spans="2:17" ht="15" customHeight="1" x14ac:dyDescent="0.25">
      <c r="B621" s="93" t="s">
        <v>2616</v>
      </c>
      <c r="C621" s="94">
        <v>41055.464895833335</v>
      </c>
      <c r="D621" s="95">
        <v>4200</v>
      </c>
      <c r="E621" s="93">
        <v>4200</v>
      </c>
      <c r="F621" s="93" t="s">
        <v>5</v>
      </c>
      <c r="G621" s="96">
        <f>Data!$E621*VLOOKUP(Data!$F621,tblXrate[],2,FALSE)</f>
        <v>4200</v>
      </c>
      <c r="H621" s="93" t="s">
        <v>718</v>
      </c>
      <c r="I621" s="93" t="s">
        <v>3938</v>
      </c>
      <c r="J621" s="93" t="s">
        <v>7</v>
      </c>
      <c r="K621" s="93" t="str">
        <f>VLOOKUP(Data!$J621,tblCountries[[Actual]:[Mapping]],2,FALSE)</f>
        <v>India</v>
      </c>
      <c r="L621" s="93" t="str">
        <f>VLOOKUP(Data!$J621,tblCountries[[Actual]:[Continente]],3,FALSE)</f>
        <v>Asia</v>
      </c>
      <c r="M621" s="93" t="s">
        <v>12</v>
      </c>
      <c r="N621" s="97">
        <v>4</v>
      </c>
      <c r="O621" s="99" t="s">
        <v>4024</v>
      </c>
      <c r="P621" s="99" t="s">
        <v>4027</v>
      </c>
      <c r="Q621" s="100" t="s">
        <v>4048</v>
      </c>
    </row>
    <row r="622" spans="2:17" ht="15" customHeight="1" x14ac:dyDescent="0.25">
      <c r="B622" s="93" t="s">
        <v>2617</v>
      </c>
      <c r="C622" s="94">
        <v>41055.465543981481</v>
      </c>
      <c r="D622" s="95" t="s">
        <v>724</v>
      </c>
      <c r="E622" s="93">
        <v>720000</v>
      </c>
      <c r="F622" s="93" t="s">
        <v>39</v>
      </c>
      <c r="G622" s="96">
        <f>Data!$E622*VLOOKUP(Data!$F622,tblXrate[],2,FALSE)</f>
        <v>12821.700014958649</v>
      </c>
      <c r="H622" s="93" t="s">
        <v>725</v>
      </c>
      <c r="I622" s="93" t="s">
        <v>51</v>
      </c>
      <c r="J622" s="93" t="s">
        <v>7</v>
      </c>
      <c r="K622" s="93" t="str">
        <f>VLOOKUP(Data!$J622,tblCountries[[Actual]:[Mapping]],2,FALSE)</f>
        <v>India</v>
      </c>
      <c r="L622" s="93" t="str">
        <f>VLOOKUP(Data!$J622,tblCountries[[Actual]:[Continente]],3,FALSE)</f>
        <v>Asia</v>
      </c>
      <c r="M622" s="93" t="s">
        <v>8</v>
      </c>
      <c r="N622" s="97">
        <v>12</v>
      </c>
      <c r="O622" s="99" t="s">
        <v>4020</v>
      </c>
      <c r="P622" s="99" t="s">
        <v>4028</v>
      </c>
      <c r="Q622" s="100" t="s">
        <v>4048</v>
      </c>
    </row>
    <row r="623" spans="2:17" ht="15" customHeight="1" x14ac:dyDescent="0.25">
      <c r="B623" s="93" t="s">
        <v>2618</v>
      </c>
      <c r="C623" s="94">
        <v>41055.47078703704</v>
      </c>
      <c r="D623" s="95">
        <v>39000</v>
      </c>
      <c r="E623" s="93">
        <v>39000</v>
      </c>
      <c r="F623" s="93" t="s">
        <v>5</v>
      </c>
      <c r="G623" s="96">
        <f>Data!$E623*VLOOKUP(Data!$F623,tblXrate[],2,FALSE)</f>
        <v>39000</v>
      </c>
      <c r="H623" s="93" t="s">
        <v>726</v>
      </c>
      <c r="I623" s="93" t="s">
        <v>19</v>
      </c>
      <c r="J623" s="93" t="s">
        <v>14</v>
      </c>
      <c r="K623" s="93" t="str">
        <f>VLOOKUP(Data!$J623,tblCountries[[Actual]:[Mapping]],2,FALSE)</f>
        <v>USA</v>
      </c>
      <c r="L623" s="93" t="str">
        <f>VLOOKUP(Data!$J623,tblCountries[[Actual]:[Continente]],3,FALSE)</f>
        <v>America</v>
      </c>
      <c r="M623" s="93" t="s">
        <v>12</v>
      </c>
      <c r="N623" s="97">
        <v>3</v>
      </c>
      <c r="O623" s="99" t="s">
        <v>4024</v>
      </c>
      <c r="P623" s="99" t="s">
        <v>4029</v>
      </c>
      <c r="Q623" s="100" t="s">
        <v>4048</v>
      </c>
    </row>
    <row r="624" spans="2:17" ht="15" customHeight="1" x14ac:dyDescent="0.25">
      <c r="B624" s="93" t="s">
        <v>2619</v>
      </c>
      <c r="C624" s="94">
        <v>41055.476921296293</v>
      </c>
      <c r="D624" s="95">
        <v>60000</v>
      </c>
      <c r="E624" s="93">
        <v>60000</v>
      </c>
      <c r="F624" s="93" t="s">
        <v>5</v>
      </c>
      <c r="G624" s="96">
        <f>Data!$E624*VLOOKUP(Data!$F624,tblXrate[],2,FALSE)</f>
        <v>60000</v>
      </c>
      <c r="H624" s="93" t="s">
        <v>41</v>
      </c>
      <c r="I624" s="93" t="s">
        <v>19</v>
      </c>
      <c r="J624" s="93" t="s">
        <v>14</v>
      </c>
      <c r="K624" s="93" t="str">
        <f>VLOOKUP(Data!$J624,tblCountries[[Actual]:[Mapping]],2,FALSE)</f>
        <v>USA</v>
      </c>
      <c r="L624" s="93" t="str">
        <f>VLOOKUP(Data!$J624,tblCountries[[Actual]:[Continente]],3,FALSE)</f>
        <v>America</v>
      </c>
      <c r="M624" s="93" t="s">
        <v>8</v>
      </c>
      <c r="N624" s="97">
        <v>12</v>
      </c>
      <c r="O624" s="99" t="s">
        <v>4020</v>
      </c>
      <c r="P624" s="99" t="s">
        <v>4030</v>
      </c>
      <c r="Q624" s="100" t="s">
        <v>4049</v>
      </c>
    </row>
    <row r="625" spans="2:17" ht="15" customHeight="1" x14ac:dyDescent="0.25">
      <c r="B625" s="93" t="s">
        <v>2620</v>
      </c>
      <c r="C625" s="94">
        <v>41055.479618055557</v>
      </c>
      <c r="D625" s="95" t="s">
        <v>727</v>
      </c>
      <c r="E625" s="93">
        <v>170000</v>
      </c>
      <c r="F625" s="93" t="s">
        <v>81</v>
      </c>
      <c r="G625" s="96">
        <f>Data!$E625*VLOOKUP(Data!$F625,tblXrate[],2,FALSE)</f>
        <v>173384.64158844808</v>
      </c>
      <c r="H625" s="93" t="s">
        <v>728</v>
      </c>
      <c r="I625" s="93" t="s">
        <v>19</v>
      </c>
      <c r="J625" s="93" t="s">
        <v>83</v>
      </c>
      <c r="K625" s="93" t="str">
        <f>VLOOKUP(Data!$J625,tblCountries[[Actual]:[Mapping]],2,FALSE)</f>
        <v>Australia</v>
      </c>
      <c r="L625" s="93" t="str">
        <f>VLOOKUP(Data!$J625,tblCountries[[Actual]:[Continente]],3,FALSE)</f>
        <v>Oceania</v>
      </c>
      <c r="M625" s="93" t="s">
        <v>12</v>
      </c>
      <c r="N625" s="97">
        <v>10</v>
      </c>
      <c r="O625" s="99" t="s">
        <v>4020</v>
      </c>
      <c r="P625" s="99" t="s">
        <v>4031</v>
      </c>
      <c r="Q625" s="100" t="s">
        <v>4049</v>
      </c>
    </row>
    <row r="626" spans="2:17" ht="15" customHeight="1" x14ac:dyDescent="0.25">
      <c r="B626" s="93" t="s">
        <v>2621</v>
      </c>
      <c r="C626" s="94">
        <v>41055.479953703703</v>
      </c>
      <c r="D626" s="95">
        <v>125000</v>
      </c>
      <c r="E626" s="93">
        <v>125000</v>
      </c>
      <c r="F626" s="93" t="s">
        <v>5</v>
      </c>
      <c r="G626" s="96">
        <f>Data!$E626*VLOOKUP(Data!$F626,tblXrate[],2,FALSE)</f>
        <v>125000</v>
      </c>
      <c r="H626" s="93" t="s">
        <v>19</v>
      </c>
      <c r="I626" s="93" t="s">
        <v>19</v>
      </c>
      <c r="J626" s="93" t="s">
        <v>14</v>
      </c>
      <c r="K626" s="93" t="str">
        <f>VLOOKUP(Data!$J626,tblCountries[[Actual]:[Mapping]],2,FALSE)</f>
        <v>USA</v>
      </c>
      <c r="L626" s="93" t="str">
        <f>VLOOKUP(Data!$J626,tblCountries[[Actual]:[Continente]],3,FALSE)</f>
        <v>America</v>
      </c>
      <c r="M626" s="93" t="s">
        <v>17</v>
      </c>
      <c r="N626" s="97">
        <v>20</v>
      </c>
      <c r="O626" s="99" t="s">
        <v>4022</v>
      </c>
      <c r="P626" s="99" t="s">
        <v>4031</v>
      </c>
      <c r="Q626" s="100" t="s">
        <v>4049</v>
      </c>
    </row>
    <row r="627" spans="2:17" ht="15" customHeight="1" x14ac:dyDescent="0.25">
      <c r="B627" s="93" t="s">
        <v>2622</v>
      </c>
      <c r="C627" s="94">
        <v>41055.480462962965</v>
      </c>
      <c r="D627" s="95">
        <v>78000</v>
      </c>
      <c r="E627" s="93">
        <v>78000</v>
      </c>
      <c r="F627" s="93" t="s">
        <v>81</v>
      </c>
      <c r="G627" s="96">
        <f>Data!$E627*VLOOKUP(Data!$F627,tblXrate[],2,FALSE)</f>
        <v>79552.953199405587</v>
      </c>
      <c r="H627" s="93" t="s">
        <v>729</v>
      </c>
      <c r="I627" s="93" t="s">
        <v>309</v>
      </c>
      <c r="J627" s="93" t="s">
        <v>83</v>
      </c>
      <c r="K627" s="93" t="str">
        <f>VLOOKUP(Data!$J627,tblCountries[[Actual]:[Mapping]],2,FALSE)</f>
        <v>Australia</v>
      </c>
      <c r="L627" s="93" t="str">
        <f>VLOOKUP(Data!$J627,tblCountries[[Actual]:[Continente]],3,FALSE)</f>
        <v>Oceania</v>
      </c>
      <c r="M627" s="93" t="s">
        <v>12</v>
      </c>
      <c r="N627" s="97">
        <v>4</v>
      </c>
      <c r="O627" s="99" t="s">
        <v>4024</v>
      </c>
      <c r="P627" s="99" t="s">
        <v>4030</v>
      </c>
      <c r="Q627" s="100" t="s">
        <v>4049</v>
      </c>
    </row>
    <row r="628" spans="2:17" ht="15" customHeight="1" x14ac:dyDescent="0.25">
      <c r="B628" s="93" t="s">
        <v>2623</v>
      </c>
      <c r="C628" s="94">
        <v>41055.48337962963</v>
      </c>
      <c r="D628" s="95" t="s">
        <v>730</v>
      </c>
      <c r="E628" s="93">
        <v>200000</v>
      </c>
      <c r="F628" s="93" t="s">
        <v>39</v>
      </c>
      <c r="G628" s="96">
        <f>Data!$E628*VLOOKUP(Data!$F628,tblXrate[],2,FALSE)</f>
        <v>3561.5833374885137</v>
      </c>
      <c r="H628" s="93" t="s">
        <v>731</v>
      </c>
      <c r="I628" s="93" t="s">
        <v>309</v>
      </c>
      <c r="J628" s="93" t="s">
        <v>7</v>
      </c>
      <c r="K628" s="93" t="str">
        <f>VLOOKUP(Data!$J628,tblCountries[[Actual]:[Mapping]],2,FALSE)</f>
        <v>India</v>
      </c>
      <c r="L628" s="93" t="str">
        <f>VLOOKUP(Data!$J628,tblCountries[[Actual]:[Continente]],3,FALSE)</f>
        <v>Asia</v>
      </c>
      <c r="M628" s="93" t="s">
        <v>8</v>
      </c>
      <c r="N628" s="97">
        <v>3</v>
      </c>
      <c r="O628" s="99" t="s">
        <v>4024</v>
      </c>
      <c r="P628" s="99" t="s">
        <v>4027</v>
      </c>
      <c r="Q628" s="100" t="s">
        <v>4048</v>
      </c>
    </row>
    <row r="629" spans="2:17" ht="15" customHeight="1" x14ac:dyDescent="0.25">
      <c r="B629" s="93" t="s">
        <v>2624</v>
      </c>
      <c r="C629" s="94">
        <v>41055.4843287037</v>
      </c>
      <c r="D629" s="95">
        <v>80000</v>
      </c>
      <c r="E629" s="93">
        <v>80000</v>
      </c>
      <c r="F629" s="93" t="s">
        <v>5</v>
      </c>
      <c r="G629" s="96">
        <f>Data!$E629*VLOOKUP(Data!$F629,tblXrate[],2,FALSE)</f>
        <v>80000</v>
      </c>
      <c r="H629" s="93" t="s">
        <v>732</v>
      </c>
      <c r="I629" s="93" t="s">
        <v>51</v>
      </c>
      <c r="J629" s="93" t="s">
        <v>14</v>
      </c>
      <c r="K629" s="93" t="str">
        <f>VLOOKUP(Data!$J629,tblCountries[[Actual]:[Mapping]],2,FALSE)</f>
        <v>USA</v>
      </c>
      <c r="L629" s="93" t="str">
        <f>VLOOKUP(Data!$J629,tblCountries[[Actual]:[Continente]],3,FALSE)</f>
        <v>America</v>
      </c>
      <c r="M629" s="93" t="s">
        <v>8</v>
      </c>
      <c r="N629" s="97">
        <v>8</v>
      </c>
      <c r="O629" s="98" t="s">
        <v>4021</v>
      </c>
      <c r="P629" s="99" t="s">
        <v>4030</v>
      </c>
      <c r="Q629" s="100" t="s">
        <v>4049</v>
      </c>
    </row>
    <row r="630" spans="2:17" ht="15" customHeight="1" x14ac:dyDescent="0.25">
      <c r="B630" s="93" t="s">
        <v>2625</v>
      </c>
      <c r="C630" s="94">
        <v>41055.4846412037</v>
      </c>
      <c r="D630" s="95">
        <v>600000</v>
      </c>
      <c r="E630" s="93">
        <v>600000</v>
      </c>
      <c r="F630" s="93" t="s">
        <v>39</v>
      </c>
      <c r="G630" s="96">
        <f>Data!$E630*VLOOKUP(Data!$F630,tblXrate[],2,FALSE)</f>
        <v>10684.750012465542</v>
      </c>
      <c r="H630" s="93" t="s">
        <v>13</v>
      </c>
      <c r="I630" s="93" t="s">
        <v>19</v>
      </c>
      <c r="J630" s="93" t="s">
        <v>7</v>
      </c>
      <c r="K630" s="93" t="str">
        <f>VLOOKUP(Data!$J630,tblCountries[[Actual]:[Mapping]],2,FALSE)</f>
        <v>India</v>
      </c>
      <c r="L630" s="93" t="str">
        <f>VLOOKUP(Data!$J630,tblCountries[[Actual]:[Continente]],3,FALSE)</f>
        <v>Asia</v>
      </c>
      <c r="M630" s="93" t="s">
        <v>17</v>
      </c>
      <c r="N630" s="97">
        <v>3</v>
      </c>
      <c r="O630" s="99" t="s">
        <v>4024</v>
      </c>
      <c r="P630" s="99" t="s">
        <v>4027</v>
      </c>
      <c r="Q630" s="100" t="s">
        <v>4048</v>
      </c>
    </row>
    <row r="631" spans="2:17" ht="15" customHeight="1" x14ac:dyDescent="0.25">
      <c r="B631" s="93" t="s">
        <v>2626</v>
      </c>
      <c r="C631" s="94">
        <v>41055.485972222225</v>
      </c>
      <c r="D631" s="95" t="s">
        <v>733</v>
      </c>
      <c r="E631" s="93">
        <v>300000</v>
      </c>
      <c r="F631" s="93" t="s">
        <v>39</v>
      </c>
      <c r="G631" s="96">
        <f>Data!$E631*VLOOKUP(Data!$F631,tblXrate[],2,FALSE)</f>
        <v>5342.3750062327708</v>
      </c>
      <c r="H631" s="93" t="s">
        <v>734</v>
      </c>
      <c r="I631" s="93" t="s">
        <v>278</v>
      </c>
      <c r="J631" s="93" t="s">
        <v>7</v>
      </c>
      <c r="K631" s="93" t="str">
        <f>VLOOKUP(Data!$J631,tblCountries[[Actual]:[Mapping]],2,FALSE)</f>
        <v>India</v>
      </c>
      <c r="L631" s="93" t="str">
        <f>VLOOKUP(Data!$J631,tblCountries[[Actual]:[Continente]],3,FALSE)</f>
        <v>Asia</v>
      </c>
      <c r="M631" s="93" t="s">
        <v>12</v>
      </c>
      <c r="N631" s="97">
        <v>2</v>
      </c>
      <c r="O631" s="99" t="s">
        <v>4024</v>
      </c>
      <c r="P631" s="99" t="s">
        <v>4027</v>
      </c>
      <c r="Q631" s="100" t="s">
        <v>4048</v>
      </c>
    </row>
    <row r="632" spans="2:17" ht="15" customHeight="1" x14ac:dyDescent="0.25">
      <c r="B632" s="93" t="s">
        <v>2627</v>
      </c>
      <c r="C632" s="94">
        <v>41055.486504629633</v>
      </c>
      <c r="D632" s="95" t="s">
        <v>735</v>
      </c>
      <c r="E632" s="93">
        <v>4000000</v>
      </c>
      <c r="F632" s="93" t="s">
        <v>39</v>
      </c>
      <c r="G632" s="96">
        <f>Data!$E632*VLOOKUP(Data!$F632,tblXrate[],2,FALSE)</f>
        <v>71231.666749770273</v>
      </c>
      <c r="H632" s="93" t="s">
        <v>736</v>
      </c>
      <c r="I632" s="93" t="s">
        <v>51</v>
      </c>
      <c r="J632" s="93" t="s">
        <v>7</v>
      </c>
      <c r="K632" s="93" t="str">
        <f>VLOOKUP(Data!$J632,tblCountries[[Actual]:[Mapping]],2,FALSE)</f>
        <v>India</v>
      </c>
      <c r="L632" s="93" t="str">
        <f>VLOOKUP(Data!$J632,tblCountries[[Actual]:[Continente]],3,FALSE)</f>
        <v>Asia</v>
      </c>
      <c r="M632" s="93" t="s">
        <v>8</v>
      </c>
      <c r="N632" s="97">
        <v>1.5</v>
      </c>
      <c r="O632" s="99" t="s">
        <v>4024</v>
      </c>
      <c r="P632" s="99" t="s">
        <v>4030</v>
      </c>
      <c r="Q632" s="100" t="s">
        <v>4049</v>
      </c>
    </row>
    <row r="633" spans="2:17" ht="15" customHeight="1" x14ac:dyDescent="0.25">
      <c r="B633" s="93" t="s">
        <v>2628</v>
      </c>
      <c r="C633" s="94">
        <v>41055.490011574075</v>
      </c>
      <c r="D633" s="95" t="s">
        <v>737</v>
      </c>
      <c r="E633" s="93">
        <v>4500000</v>
      </c>
      <c r="F633" s="93" t="s">
        <v>39</v>
      </c>
      <c r="G633" s="96">
        <f>Data!$E633*VLOOKUP(Data!$F633,tblXrate[],2,FALSE)</f>
        <v>80135.625093491559</v>
      </c>
      <c r="H633" s="93" t="s">
        <v>738</v>
      </c>
      <c r="I633" s="93" t="s">
        <v>3940</v>
      </c>
      <c r="J633" s="93" t="s">
        <v>7</v>
      </c>
      <c r="K633" s="93" t="str">
        <f>VLOOKUP(Data!$J633,tblCountries[[Actual]:[Mapping]],2,FALSE)</f>
        <v>India</v>
      </c>
      <c r="L633" s="93" t="str">
        <f>VLOOKUP(Data!$J633,tblCountries[[Actual]:[Continente]],3,FALSE)</f>
        <v>Asia</v>
      </c>
      <c r="M633" s="93" t="s">
        <v>24</v>
      </c>
      <c r="N633" s="97">
        <v>6</v>
      </c>
      <c r="O633" s="98" t="s">
        <v>4021</v>
      </c>
      <c r="P633" s="99" t="s">
        <v>4030</v>
      </c>
      <c r="Q633" s="100" t="s">
        <v>4049</v>
      </c>
    </row>
    <row r="634" spans="2:17" ht="15" customHeight="1" x14ac:dyDescent="0.25">
      <c r="B634" s="93" t="s">
        <v>2629</v>
      </c>
      <c r="C634" s="94">
        <v>41055.49050925926</v>
      </c>
      <c r="D634" s="95">
        <v>55000</v>
      </c>
      <c r="E634" s="93">
        <v>55000</v>
      </c>
      <c r="F634" s="93" t="s">
        <v>85</v>
      </c>
      <c r="G634" s="96">
        <f>Data!$E634*VLOOKUP(Data!$F634,tblXrate[],2,FALSE)</f>
        <v>54084.883766667976</v>
      </c>
      <c r="H634" s="93" t="s">
        <v>721</v>
      </c>
      <c r="I634" s="93" t="s">
        <v>51</v>
      </c>
      <c r="J634" s="93" t="s">
        <v>87</v>
      </c>
      <c r="K634" s="93" t="str">
        <f>VLOOKUP(Data!$J634,tblCountries[[Actual]:[Mapping]],2,FALSE)</f>
        <v>Canada</v>
      </c>
      <c r="L634" s="93" t="str">
        <f>VLOOKUP(Data!$J634,tblCountries[[Actual]:[Continente]],3,FALSE)</f>
        <v>America</v>
      </c>
      <c r="M634" s="93" t="s">
        <v>8</v>
      </c>
      <c r="N634" s="97">
        <v>5</v>
      </c>
      <c r="O634" s="98" t="s">
        <v>4021</v>
      </c>
      <c r="P634" s="99" t="s">
        <v>4030</v>
      </c>
      <c r="Q634" s="100" t="s">
        <v>4049</v>
      </c>
    </row>
    <row r="635" spans="2:17" ht="15" customHeight="1" x14ac:dyDescent="0.25">
      <c r="B635" s="93" t="s">
        <v>2630</v>
      </c>
      <c r="C635" s="94">
        <v>41055.491180555553</v>
      </c>
      <c r="D635" s="95">
        <v>53000</v>
      </c>
      <c r="E635" s="93">
        <v>53000</v>
      </c>
      <c r="F635" s="93" t="s">
        <v>5</v>
      </c>
      <c r="G635" s="96">
        <f>Data!$E635*VLOOKUP(Data!$F635,tblXrate[],2,FALSE)</f>
        <v>53000</v>
      </c>
      <c r="H635" s="93" t="s">
        <v>13</v>
      </c>
      <c r="I635" s="93" t="s">
        <v>19</v>
      </c>
      <c r="J635" s="93" t="s">
        <v>14</v>
      </c>
      <c r="K635" s="93" t="str">
        <f>VLOOKUP(Data!$J635,tblCountries[[Actual]:[Mapping]],2,FALSE)</f>
        <v>USA</v>
      </c>
      <c r="L635" s="93" t="str">
        <f>VLOOKUP(Data!$J635,tblCountries[[Actual]:[Continente]],3,FALSE)</f>
        <v>America</v>
      </c>
      <c r="M635" s="93" t="s">
        <v>8</v>
      </c>
      <c r="N635" s="97">
        <v>30</v>
      </c>
      <c r="O635" s="99" t="s">
        <v>4023</v>
      </c>
      <c r="P635" s="99" t="s">
        <v>4030</v>
      </c>
      <c r="Q635" s="100" t="s">
        <v>4049</v>
      </c>
    </row>
    <row r="636" spans="2:17" ht="15" customHeight="1" x14ac:dyDescent="0.25">
      <c r="B636" s="93" t="s">
        <v>2631</v>
      </c>
      <c r="C636" s="94">
        <v>41055.491412037038</v>
      </c>
      <c r="D636" s="95" t="s">
        <v>739</v>
      </c>
      <c r="E636" s="93">
        <v>300000</v>
      </c>
      <c r="F636" s="93" t="s">
        <v>39</v>
      </c>
      <c r="G636" s="96">
        <f>Data!$E636*VLOOKUP(Data!$F636,tblXrate[],2,FALSE)</f>
        <v>5342.3750062327708</v>
      </c>
      <c r="H636" s="93" t="s">
        <v>359</v>
      </c>
      <c r="I636" s="93" t="s">
        <v>3938</v>
      </c>
      <c r="J636" s="93" t="s">
        <v>7</v>
      </c>
      <c r="K636" s="93" t="str">
        <f>VLOOKUP(Data!$J636,tblCountries[[Actual]:[Mapping]],2,FALSE)</f>
        <v>India</v>
      </c>
      <c r="L636" s="93" t="str">
        <f>VLOOKUP(Data!$J636,tblCountries[[Actual]:[Continente]],3,FALSE)</f>
        <v>Asia</v>
      </c>
      <c r="M636" s="93" t="s">
        <v>8</v>
      </c>
      <c r="N636" s="97">
        <v>1</v>
      </c>
      <c r="O636" s="99" t="s">
        <v>4024</v>
      </c>
      <c r="P636" s="99" t="s">
        <v>4027</v>
      </c>
      <c r="Q636" s="100" t="s">
        <v>4048</v>
      </c>
    </row>
    <row r="637" spans="2:17" ht="15" customHeight="1" x14ac:dyDescent="0.25">
      <c r="B637" s="93" t="s">
        <v>2632</v>
      </c>
      <c r="C637" s="94">
        <v>41055.493090277778</v>
      </c>
      <c r="D637" s="95" t="s">
        <v>740</v>
      </c>
      <c r="E637" s="93">
        <v>400000</v>
      </c>
      <c r="F637" s="93" t="s">
        <v>39</v>
      </c>
      <c r="G637" s="96">
        <f>Data!$E637*VLOOKUP(Data!$F637,tblXrate[],2,FALSE)</f>
        <v>7123.1666749770275</v>
      </c>
      <c r="H637" s="93" t="s">
        <v>741</v>
      </c>
      <c r="I637" s="93" t="s">
        <v>51</v>
      </c>
      <c r="J637" s="93" t="s">
        <v>7</v>
      </c>
      <c r="K637" s="93" t="str">
        <f>VLOOKUP(Data!$J637,tblCountries[[Actual]:[Mapping]],2,FALSE)</f>
        <v>India</v>
      </c>
      <c r="L637" s="93" t="str">
        <f>VLOOKUP(Data!$J637,tblCountries[[Actual]:[Continente]],3,FALSE)</f>
        <v>Asia</v>
      </c>
      <c r="M637" s="93" t="s">
        <v>24</v>
      </c>
      <c r="N637" s="97">
        <v>5</v>
      </c>
      <c r="O637" s="98" t="s">
        <v>4021</v>
      </c>
      <c r="P637" s="99" t="s">
        <v>4027</v>
      </c>
      <c r="Q637" s="100" t="s">
        <v>4048</v>
      </c>
    </row>
    <row r="638" spans="2:17" ht="15" customHeight="1" x14ac:dyDescent="0.25">
      <c r="B638" s="93" t="s">
        <v>2633</v>
      </c>
      <c r="C638" s="94">
        <v>41055.493449074071</v>
      </c>
      <c r="D638" s="95" t="s">
        <v>742</v>
      </c>
      <c r="E638" s="93">
        <v>600000</v>
      </c>
      <c r="F638" s="93" t="s">
        <v>39</v>
      </c>
      <c r="G638" s="96">
        <f>Data!$E638*VLOOKUP(Data!$F638,tblXrate[],2,FALSE)</f>
        <v>10684.750012465542</v>
      </c>
      <c r="H638" s="93" t="s">
        <v>743</v>
      </c>
      <c r="I638" s="93" t="s">
        <v>51</v>
      </c>
      <c r="J638" s="93" t="s">
        <v>7</v>
      </c>
      <c r="K638" s="93" t="str">
        <f>VLOOKUP(Data!$J638,tblCountries[[Actual]:[Mapping]],2,FALSE)</f>
        <v>India</v>
      </c>
      <c r="L638" s="93" t="str">
        <f>VLOOKUP(Data!$J638,tblCountries[[Actual]:[Continente]],3,FALSE)</f>
        <v>Asia</v>
      </c>
      <c r="M638" s="93" t="s">
        <v>8</v>
      </c>
      <c r="N638" s="97">
        <v>11</v>
      </c>
      <c r="O638" s="99" t="s">
        <v>4020</v>
      </c>
      <c r="P638" s="99" t="s">
        <v>4027</v>
      </c>
      <c r="Q638" s="100" t="s">
        <v>4048</v>
      </c>
    </row>
    <row r="639" spans="2:17" ht="15" customHeight="1" x14ac:dyDescent="0.25">
      <c r="B639" s="93" t="s">
        <v>2634</v>
      </c>
      <c r="C639" s="94">
        <v>41055.496724537035</v>
      </c>
      <c r="D639" s="95">
        <v>4000</v>
      </c>
      <c r="E639" s="93">
        <v>4000</v>
      </c>
      <c r="F639" s="93" t="s">
        <v>5</v>
      </c>
      <c r="G639" s="96">
        <f>Data!$E639*VLOOKUP(Data!$F639,tblXrate[],2,FALSE)</f>
        <v>4000</v>
      </c>
      <c r="H639" s="93" t="s">
        <v>718</v>
      </c>
      <c r="I639" s="93" t="s">
        <v>3938</v>
      </c>
      <c r="J639" s="93" t="s">
        <v>7</v>
      </c>
      <c r="K639" s="93" t="str">
        <f>VLOOKUP(Data!$J639,tblCountries[[Actual]:[Mapping]],2,FALSE)</f>
        <v>India</v>
      </c>
      <c r="L639" s="93" t="str">
        <f>VLOOKUP(Data!$J639,tblCountries[[Actual]:[Continente]],3,FALSE)</f>
        <v>Asia</v>
      </c>
      <c r="M639" s="93" t="s">
        <v>12</v>
      </c>
      <c r="N639" s="97">
        <v>4</v>
      </c>
      <c r="O639" s="99" t="s">
        <v>4024</v>
      </c>
      <c r="P639" s="99" t="s">
        <v>4027</v>
      </c>
      <c r="Q639" s="100" t="s">
        <v>4048</v>
      </c>
    </row>
    <row r="640" spans="2:17" ht="15" customHeight="1" x14ac:dyDescent="0.25">
      <c r="B640" s="93" t="s">
        <v>2635</v>
      </c>
      <c r="C640" s="94">
        <v>41055.498877314814</v>
      </c>
      <c r="D640" s="95">
        <v>8000</v>
      </c>
      <c r="E640" s="93">
        <v>8000</v>
      </c>
      <c r="F640" s="93" t="s">
        <v>5</v>
      </c>
      <c r="G640" s="96">
        <f>Data!$E640*VLOOKUP(Data!$F640,tblXrate[],2,FALSE)</f>
        <v>8000</v>
      </c>
      <c r="H640" s="93" t="s">
        <v>744</v>
      </c>
      <c r="I640" s="93" t="s">
        <v>51</v>
      </c>
      <c r="J640" s="93" t="s">
        <v>745</v>
      </c>
      <c r="K640" s="93" t="str">
        <f>VLOOKUP(Data!$J640,tblCountries[[Actual]:[Mapping]],2,FALSE)</f>
        <v>Thailand</v>
      </c>
      <c r="L640" s="93" t="str">
        <f>VLOOKUP(Data!$J640,tblCountries[[Actual]:[Continente]],3,FALSE)</f>
        <v>Asia</v>
      </c>
      <c r="M640" s="93" t="s">
        <v>12</v>
      </c>
      <c r="N640" s="97">
        <v>1</v>
      </c>
      <c r="O640" s="99" t="s">
        <v>4024</v>
      </c>
      <c r="P640" s="99" t="s">
        <v>4027</v>
      </c>
      <c r="Q640" s="100" t="s">
        <v>4048</v>
      </c>
    </row>
    <row r="641" spans="2:17" ht="15" customHeight="1" x14ac:dyDescent="0.25">
      <c r="B641" s="93" t="s">
        <v>2636</v>
      </c>
      <c r="C641" s="94">
        <v>41055.503877314812</v>
      </c>
      <c r="D641" s="95">
        <v>150000</v>
      </c>
      <c r="E641" s="93">
        <v>150000</v>
      </c>
      <c r="F641" s="93" t="s">
        <v>39</v>
      </c>
      <c r="G641" s="96">
        <f>Data!$E641*VLOOKUP(Data!$F641,tblXrate[],2,FALSE)</f>
        <v>2671.1875031163854</v>
      </c>
      <c r="H641" s="93" t="s">
        <v>746</v>
      </c>
      <c r="I641" s="93" t="s">
        <v>51</v>
      </c>
      <c r="J641" s="93" t="s">
        <v>7</v>
      </c>
      <c r="K641" s="93" t="str">
        <f>VLOOKUP(Data!$J641,tblCountries[[Actual]:[Mapping]],2,FALSE)</f>
        <v>India</v>
      </c>
      <c r="L641" s="93" t="str">
        <f>VLOOKUP(Data!$J641,tblCountries[[Actual]:[Continente]],3,FALSE)</f>
        <v>Asia</v>
      </c>
      <c r="M641" s="93" t="s">
        <v>17</v>
      </c>
      <c r="N641" s="97">
        <v>5</v>
      </c>
      <c r="O641" s="98" t="s">
        <v>4021</v>
      </c>
      <c r="P641" s="99" t="s">
        <v>4027</v>
      </c>
      <c r="Q641" s="100" t="s">
        <v>4048</v>
      </c>
    </row>
    <row r="642" spans="2:17" ht="15" customHeight="1" x14ac:dyDescent="0.25">
      <c r="B642" s="93" t="s">
        <v>2637</v>
      </c>
      <c r="C642" s="94">
        <v>41055.50980324074</v>
      </c>
      <c r="D642" s="95" t="s">
        <v>747</v>
      </c>
      <c r="E642" s="93">
        <v>800000</v>
      </c>
      <c r="F642" s="93" t="s">
        <v>39</v>
      </c>
      <c r="G642" s="96">
        <f>Data!$E642*VLOOKUP(Data!$F642,tblXrate[],2,FALSE)</f>
        <v>14246.333349954055</v>
      </c>
      <c r="H642" s="93" t="s">
        <v>278</v>
      </c>
      <c r="I642" s="93" t="s">
        <v>278</v>
      </c>
      <c r="J642" s="93" t="s">
        <v>7</v>
      </c>
      <c r="K642" s="93" t="str">
        <f>VLOOKUP(Data!$J642,tblCountries[[Actual]:[Mapping]],2,FALSE)</f>
        <v>India</v>
      </c>
      <c r="L642" s="93" t="str">
        <f>VLOOKUP(Data!$J642,tblCountries[[Actual]:[Continente]],3,FALSE)</f>
        <v>Asia</v>
      </c>
      <c r="M642" s="93" t="s">
        <v>17</v>
      </c>
      <c r="N642" s="97">
        <v>3</v>
      </c>
      <c r="O642" s="99" t="s">
        <v>4024</v>
      </c>
      <c r="P642" s="99" t="s">
        <v>4028</v>
      </c>
      <c r="Q642" s="100" t="s">
        <v>4048</v>
      </c>
    </row>
    <row r="643" spans="2:17" ht="15" customHeight="1" x14ac:dyDescent="0.25">
      <c r="B643" s="93" t="s">
        <v>2638</v>
      </c>
      <c r="C643" s="94">
        <v>41055.511817129627</v>
      </c>
      <c r="D643" s="95">
        <v>480000</v>
      </c>
      <c r="E643" s="93">
        <v>480000</v>
      </c>
      <c r="F643" s="93" t="s">
        <v>39</v>
      </c>
      <c r="G643" s="96">
        <f>Data!$E643*VLOOKUP(Data!$F643,tblXrate[],2,FALSE)</f>
        <v>8547.8000099724322</v>
      </c>
      <c r="H643" s="93" t="s">
        <v>748</v>
      </c>
      <c r="I643" s="93" t="s">
        <v>3938</v>
      </c>
      <c r="J643" s="93" t="s">
        <v>7</v>
      </c>
      <c r="K643" s="93" t="str">
        <f>VLOOKUP(Data!$J643,tblCountries[[Actual]:[Mapping]],2,FALSE)</f>
        <v>India</v>
      </c>
      <c r="L643" s="93" t="str">
        <f>VLOOKUP(Data!$J643,tblCountries[[Actual]:[Continente]],3,FALSE)</f>
        <v>Asia</v>
      </c>
      <c r="M643" s="93" t="s">
        <v>24</v>
      </c>
      <c r="N643" s="97">
        <v>3</v>
      </c>
      <c r="O643" s="99" t="s">
        <v>4024</v>
      </c>
      <c r="P643" s="99" t="s">
        <v>4027</v>
      </c>
      <c r="Q643" s="100" t="s">
        <v>4048</v>
      </c>
    </row>
    <row r="644" spans="2:17" ht="15" customHeight="1" x14ac:dyDescent="0.25">
      <c r="B644" s="93" t="s">
        <v>2639</v>
      </c>
      <c r="C644" s="94">
        <v>41055.513738425929</v>
      </c>
      <c r="D644" s="95" t="s">
        <v>749</v>
      </c>
      <c r="E644" s="93">
        <v>432000</v>
      </c>
      <c r="F644" s="93" t="s">
        <v>39</v>
      </c>
      <c r="G644" s="96">
        <f>Data!$E644*VLOOKUP(Data!$F644,tblXrate[],2,FALSE)</f>
        <v>7693.0200089751897</v>
      </c>
      <c r="H644" s="93" t="s">
        <v>750</v>
      </c>
      <c r="I644" s="93" t="s">
        <v>51</v>
      </c>
      <c r="J644" s="93" t="s">
        <v>7</v>
      </c>
      <c r="K644" s="93" t="str">
        <f>VLOOKUP(Data!$J644,tblCountries[[Actual]:[Mapping]],2,FALSE)</f>
        <v>India</v>
      </c>
      <c r="L644" s="93" t="str">
        <f>VLOOKUP(Data!$J644,tblCountries[[Actual]:[Continente]],3,FALSE)</f>
        <v>Asia</v>
      </c>
      <c r="M644" s="93" t="s">
        <v>17</v>
      </c>
      <c r="N644" s="97">
        <v>5</v>
      </c>
      <c r="O644" s="98" t="s">
        <v>4021</v>
      </c>
      <c r="P644" s="99" t="s">
        <v>4027</v>
      </c>
      <c r="Q644" s="100" t="s">
        <v>4048</v>
      </c>
    </row>
    <row r="645" spans="2:17" ht="15" customHeight="1" x14ac:dyDescent="0.25">
      <c r="B645" s="93" t="s">
        <v>2640</v>
      </c>
      <c r="C645" s="94">
        <v>41055.513807870368</v>
      </c>
      <c r="D645" s="95">
        <v>4000</v>
      </c>
      <c r="E645" s="93">
        <v>4000</v>
      </c>
      <c r="F645" s="93" t="s">
        <v>5</v>
      </c>
      <c r="G645" s="96">
        <f>Data!$E645*VLOOKUP(Data!$F645,tblXrate[],2,FALSE)</f>
        <v>4000</v>
      </c>
      <c r="H645" s="93" t="s">
        <v>751</v>
      </c>
      <c r="I645" s="93" t="s">
        <v>51</v>
      </c>
      <c r="J645" s="93" t="s">
        <v>7</v>
      </c>
      <c r="K645" s="93" t="str">
        <f>VLOOKUP(Data!$J645,tblCountries[[Actual]:[Mapping]],2,FALSE)</f>
        <v>India</v>
      </c>
      <c r="L645" s="93" t="str">
        <f>VLOOKUP(Data!$J645,tblCountries[[Actual]:[Continente]],3,FALSE)</f>
        <v>Asia</v>
      </c>
      <c r="M645" s="93" t="s">
        <v>12</v>
      </c>
      <c r="N645" s="97">
        <v>8</v>
      </c>
      <c r="O645" s="98" t="s">
        <v>4021</v>
      </c>
      <c r="P645" s="99" t="s">
        <v>4027</v>
      </c>
      <c r="Q645" s="100" t="s">
        <v>4048</v>
      </c>
    </row>
    <row r="646" spans="2:17" ht="15" customHeight="1" x14ac:dyDescent="0.25">
      <c r="B646" s="93" t="s">
        <v>2641</v>
      </c>
      <c r="C646" s="94">
        <v>41055.513969907406</v>
      </c>
      <c r="D646" s="95">
        <v>450</v>
      </c>
      <c r="E646" s="93">
        <v>5400</v>
      </c>
      <c r="F646" s="93" t="s">
        <v>5</v>
      </c>
      <c r="G646" s="96">
        <f>Data!$E646*VLOOKUP(Data!$F646,tblXrate[],2,FALSE)</f>
        <v>5400</v>
      </c>
      <c r="H646" s="93" t="s">
        <v>634</v>
      </c>
      <c r="I646" s="93" t="s">
        <v>51</v>
      </c>
      <c r="J646" s="93" t="s">
        <v>7</v>
      </c>
      <c r="K646" s="93" t="str">
        <f>VLOOKUP(Data!$J646,tblCountries[[Actual]:[Mapping]],2,FALSE)</f>
        <v>India</v>
      </c>
      <c r="L646" s="93" t="str">
        <f>VLOOKUP(Data!$J646,tblCountries[[Actual]:[Continente]],3,FALSE)</f>
        <v>Asia</v>
      </c>
      <c r="M646" s="93" t="s">
        <v>12</v>
      </c>
      <c r="N646" s="97">
        <v>3</v>
      </c>
      <c r="O646" s="99" t="s">
        <v>4024</v>
      </c>
      <c r="P646" s="99" t="s">
        <v>4027</v>
      </c>
      <c r="Q646" s="100" t="s">
        <v>4048</v>
      </c>
    </row>
    <row r="647" spans="2:17" ht="15" customHeight="1" x14ac:dyDescent="0.25">
      <c r="B647" s="93" t="s">
        <v>2642</v>
      </c>
      <c r="C647" s="94">
        <v>41055.516134259262</v>
      </c>
      <c r="D647" s="95">
        <v>10500000</v>
      </c>
      <c r="E647" s="93">
        <v>10500000</v>
      </c>
      <c r="F647" s="93" t="s">
        <v>39</v>
      </c>
      <c r="G647" s="96">
        <f>Data!$E647*VLOOKUP(Data!$F647,tblXrate[],2,FALSE)</f>
        <v>186983.12521814698</v>
      </c>
      <c r="H647" s="93" t="s">
        <v>752</v>
      </c>
      <c r="I647" s="93" t="s">
        <v>51</v>
      </c>
      <c r="J647" s="93" t="s">
        <v>7</v>
      </c>
      <c r="K647" s="93" t="str">
        <f>VLOOKUP(Data!$J647,tblCountries[[Actual]:[Mapping]],2,FALSE)</f>
        <v>India</v>
      </c>
      <c r="L647" s="93" t="str">
        <f>VLOOKUP(Data!$J647,tblCountries[[Actual]:[Continente]],3,FALSE)</f>
        <v>Asia</v>
      </c>
      <c r="M647" s="93" t="s">
        <v>17</v>
      </c>
      <c r="N647" s="97">
        <v>10</v>
      </c>
      <c r="O647" s="99" t="s">
        <v>4020</v>
      </c>
      <c r="P647" s="99" t="s">
        <v>4031</v>
      </c>
      <c r="Q647" s="100" t="s">
        <v>4049</v>
      </c>
    </row>
    <row r="648" spans="2:17" ht="15" customHeight="1" x14ac:dyDescent="0.25">
      <c r="B648" s="93" t="s">
        <v>2643</v>
      </c>
      <c r="C648" s="94">
        <v>41055.517465277779</v>
      </c>
      <c r="D648" s="95">
        <v>21500</v>
      </c>
      <c r="E648" s="93">
        <v>21500</v>
      </c>
      <c r="F648" s="93" t="s">
        <v>5</v>
      </c>
      <c r="G648" s="96">
        <f>Data!$E648*VLOOKUP(Data!$F648,tblXrate[],2,FALSE)</f>
        <v>21500</v>
      </c>
      <c r="H648" s="93" t="s">
        <v>753</v>
      </c>
      <c r="I648" s="93" t="s">
        <v>19</v>
      </c>
      <c r="J648" s="93" t="s">
        <v>7</v>
      </c>
      <c r="K648" s="93" t="str">
        <f>VLOOKUP(Data!$J648,tblCountries[[Actual]:[Mapping]],2,FALSE)</f>
        <v>India</v>
      </c>
      <c r="L648" s="93" t="str">
        <f>VLOOKUP(Data!$J648,tblCountries[[Actual]:[Continente]],3,FALSE)</f>
        <v>Asia</v>
      </c>
      <c r="M648" s="93" t="s">
        <v>8</v>
      </c>
      <c r="N648" s="97">
        <v>9</v>
      </c>
      <c r="O648" s="98" t="s">
        <v>4021</v>
      </c>
      <c r="P648" s="99" t="s">
        <v>4028</v>
      </c>
      <c r="Q648" s="100" t="s">
        <v>4048</v>
      </c>
    </row>
    <row r="649" spans="2:17" ht="15" customHeight="1" x14ac:dyDescent="0.25">
      <c r="B649" s="93" t="s">
        <v>2644</v>
      </c>
      <c r="C649" s="94">
        <v>41055.518437500003</v>
      </c>
      <c r="D649" s="95">
        <v>15000</v>
      </c>
      <c r="E649" s="93">
        <v>15000</v>
      </c>
      <c r="F649" s="93" t="s">
        <v>5</v>
      </c>
      <c r="G649" s="96">
        <f>Data!$E649*VLOOKUP(Data!$F649,tblXrate[],2,FALSE)</f>
        <v>15000</v>
      </c>
      <c r="H649" s="93" t="s">
        <v>718</v>
      </c>
      <c r="I649" s="93" t="s">
        <v>3938</v>
      </c>
      <c r="J649" s="93" t="s">
        <v>7</v>
      </c>
      <c r="K649" s="93" t="str">
        <f>VLOOKUP(Data!$J649,tblCountries[[Actual]:[Mapping]],2,FALSE)</f>
        <v>India</v>
      </c>
      <c r="L649" s="93" t="str">
        <f>VLOOKUP(Data!$J649,tblCountries[[Actual]:[Continente]],3,FALSE)</f>
        <v>Asia</v>
      </c>
      <c r="M649" s="93" t="s">
        <v>12</v>
      </c>
      <c r="N649" s="97">
        <v>2</v>
      </c>
      <c r="O649" s="99" t="s">
        <v>4024</v>
      </c>
      <c r="P649" s="99" t="s">
        <v>4028</v>
      </c>
      <c r="Q649" s="100" t="s">
        <v>4048</v>
      </c>
    </row>
    <row r="650" spans="2:17" ht="15" customHeight="1" x14ac:dyDescent="0.25">
      <c r="B650" s="93" t="s">
        <v>2645</v>
      </c>
      <c r="C650" s="94">
        <v>41055.51898148148</v>
      </c>
      <c r="D650" s="95">
        <v>200000</v>
      </c>
      <c r="E650" s="93">
        <v>200000</v>
      </c>
      <c r="F650" s="93" t="s">
        <v>31</v>
      </c>
      <c r="G650" s="96">
        <f>Data!$E650*VLOOKUP(Data!$F650,tblXrate[],2,FALSE)</f>
        <v>2122.8177433598262</v>
      </c>
      <c r="H650" s="93" t="s">
        <v>754</v>
      </c>
      <c r="I650" s="93" t="s">
        <v>309</v>
      </c>
      <c r="J650" s="93" t="s">
        <v>16</v>
      </c>
      <c r="K650" s="93" t="str">
        <f>VLOOKUP(Data!$J650,tblCountries[[Actual]:[Mapping]],2,FALSE)</f>
        <v>Pakistan</v>
      </c>
      <c r="L650" s="93" t="str">
        <f>VLOOKUP(Data!$J650,tblCountries[[Actual]:[Continente]],3,FALSE)</f>
        <v>Asia</v>
      </c>
      <c r="M650" s="93" t="s">
        <v>17</v>
      </c>
      <c r="N650" s="97">
        <v>2</v>
      </c>
      <c r="O650" s="99" t="s">
        <v>4024</v>
      </c>
      <c r="P650" s="99" t="s">
        <v>4027</v>
      </c>
      <c r="Q650" s="100" t="s">
        <v>4048</v>
      </c>
    </row>
    <row r="651" spans="2:17" ht="15" customHeight="1" x14ac:dyDescent="0.25">
      <c r="B651" s="93" t="s">
        <v>2646</v>
      </c>
      <c r="C651" s="94">
        <v>41055.519502314812</v>
      </c>
      <c r="D651" s="95" t="s">
        <v>755</v>
      </c>
      <c r="E651" s="93">
        <v>950000</v>
      </c>
      <c r="F651" s="93" t="s">
        <v>39</v>
      </c>
      <c r="G651" s="96">
        <f>Data!$E651*VLOOKUP(Data!$F651,tblXrate[],2,FALSE)</f>
        <v>16917.52085307044</v>
      </c>
      <c r="H651" s="93" t="s">
        <v>756</v>
      </c>
      <c r="I651" s="93" t="s">
        <v>51</v>
      </c>
      <c r="J651" s="93" t="s">
        <v>7</v>
      </c>
      <c r="K651" s="93" t="str">
        <f>VLOOKUP(Data!$J651,tblCountries[[Actual]:[Mapping]],2,FALSE)</f>
        <v>India</v>
      </c>
      <c r="L651" s="93" t="str">
        <f>VLOOKUP(Data!$J651,tblCountries[[Actual]:[Continente]],3,FALSE)</f>
        <v>Asia</v>
      </c>
      <c r="M651" s="93" t="s">
        <v>8</v>
      </c>
      <c r="N651" s="97">
        <v>3</v>
      </c>
      <c r="O651" s="99" t="s">
        <v>4024</v>
      </c>
      <c r="P651" s="99" t="s">
        <v>4028</v>
      </c>
      <c r="Q651" s="100" t="s">
        <v>4048</v>
      </c>
    </row>
    <row r="652" spans="2:17" ht="15" customHeight="1" x14ac:dyDescent="0.25">
      <c r="B652" s="93" t="s">
        <v>2647</v>
      </c>
      <c r="C652" s="94">
        <v>41055.519571759258</v>
      </c>
      <c r="D652" s="95" t="s">
        <v>757</v>
      </c>
      <c r="E652" s="93">
        <v>165000</v>
      </c>
      <c r="F652" s="93" t="s">
        <v>39</v>
      </c>
      <c r="G652" s="96">
        <f>Data!$E652*VLOOKUP(Data!$F652,tblXrate[],2,FALSE)</f>
        <v>2938.3062534280239</v>
      </c>
      <c r="H652" s="93" t="s">
        <v>758</v>
      </c>
      <c r="I652" s="93" t="s">
        <v>51</v>
      </c>
      <c r="J652" s="93" t="s">
        <v>7</v>
      </c>
      <c r="K652" s="93" t="str">
        <f>VLOOKUP(Data!$J652,tblCountries[[Actual]:[Mapping]],2,FALSE)</f>
        <v>India</v>
      </c>
      <c r="L652" s="93" t="str">
        <f>VLOOKUP(Data!$J652,tblCountries[[Actual]:[Continente]],3,FALSE)</f>
        <v>Asia</v>
      </c>
      <c r="M652" s="93" t="s">
        <v>12</v>
      </c>
      <c r="N652" s="97">
        <v>11</v>
      </c>
      <c r="O652" s="99" t="s">
        <v>4020</v>
      </c>
      <c r="P652" s="99" t="s">
        <v>4027</v>
      </c>
      <c r="Q652" s="100" t="s">
        <v>4048</v>
      </c>
    </row>
    <row r="653" spans="2:17" ht="15" customHeight="1" x14ac:dyDescent="0.25">
      <c r="B653" s="93" t="s">
        <v>2648</v>
      </c>
      <c r="C653" s="94">
        <v>41055.521087962959</v>
      </c>
      <c r="D653" s="95">
        <v>1400</v>
      </c>
      <c r="E653" s="93">
        <v>16800</v>
      </c>
      <c r="F653" s="93" t="s">
        <v>5</v>
      </c>
      <c r="G653" s="96">
        <f>Data!$E653*VLOOKUP(Data!$F653,tblXrate[],2,FALSE)</f>
        <v>16800</v>
      </c>
      <c r="H653" s="93" t="s">
        <v>675</v>
      </c>
      <c r="I653" s="93" t="s">
        <v>19</v>
      </c>
      <c r="J653" s="93" t="s">
        <v>16</v>
      </c>
      <c r="K653" s="93" t="str">
        <f>VLOOKUP(Data!$J653,tblCountries[[Actual]:[Mapping]],2,FALSE)</f>
        <v>Pakistan</v>
      </c>
      <c r="L653" s="93" t="str">
        <f>VLOOKUP(Data!$J653,tblCountries[[Actual]:[Continente]],3,FALSE)</f>
        <v>Asia</v>
      </c>
      <c r="M653" s="93" t="s">
        <v>8</v>
      </c>
      <c r="N653" s="97">
        <v>12</v>
      </c>
      <c r="O653" s="99" t="s">
        <v>4020</v>
      </c>
      <c r="P653" s="99" t="s">
        <v>4028</v>
      </c>
      <c r="Q653" s="100" t="s">
        <v>4048</v>
      </c>
    </row>
    <row r="654" spans="2:17" ht="15" customHeight="1" x14ac:dyDescent="0.25">
      <c r="B654" s="93" t="s">
        <v>2649</v>
      </c>
      <c r="C654" s="94">
        <v>41055.521863425929</v>
      </c>
      <c r="D654" s="95">
        <v>37000</v>
      </c>
      <c r="E654" s="93">
        <v>37000</v>
      </c>
      <c r="F654" s="93" t="s">
        <v>5</v>
      </c>
      <c r="G654" s="96">
        <f>Data!$E654*VLOOKUP(Data!$F654,tblXrate[],2,FALSE)</f>
        <v>37000</v>
      </c>
      <c r="H654" s="93" t="s">
        <v>759</v>
      </c>
      <c r="I654" s="93" t="s">
        <v>278</v>
      </c>
      <c r="J654" s="93" t="s">
        <v>7</v>
      </c>
      <c r="K654" s="93" t="str">
        <f>VLOOKUP(Data!$J654,tblCountries[[Actual]:[Mapping]],2,FALSE)</f>
        <v>India</v>
      </c>
      <c r="L654" s="93" t="str">
        <f>VLOOKUP(Data!$J654,tblCountries[[Actual]:[Continente]],3,FALSE)</f>
        <v>Asia</v>
      </c>
      <c r="M654" s="93" t="s">
        <v>8</v>
      </c>
      <c r="N654" s="97">
        <v>10</v>
      </c>
      <c r="O654" s="99" t="s">
        <v>4020</v>
      </c>
      <c r="P654" s="99" t="s">
        <v>4029</v>
      </c>
      <c r="Q654" s="100" t="s">
        <v>4048</v>
      </c>
    </row>
    <row r="655" spans="2:17" ht="15" customHeight="1" x14ac:dyDescent="0.25">
      <c r="B655" s="93" t="s">
        <v>2650</v>
      </c>
      <c r="C655" s="94">
        <v>41055.523472222223</v>
      </c>
      <c r="D655" s="95" t="s">
        <v>733</v>
      </c>
      <c r="E655" s="93">
        <v>300000</v>
      </c>
      <c r="F655" s="93" t="s">
        <v>39</v>
      </c>
      <c r="G655" s="96">
        <f>Data!$E655*VLOOKUP(Data!$F655,tblXrate[],2,FALSE)</f>
        <v>5342.3750062327708</v>
      </c>
      <c r="H655" s="93" t="s">
        <v>760</v>
      </c>
      <c r="I655" s="93" t="s">
        <v>19</v>
      </c>
      <c r="J655" s="93" t="s">
        <v>7</v>
      </c>
      <c r="K655" s="93" t="str">
        <f>VLOOKUP(Data!$J655,tblCountries[[Actual]:[Mapping]],2,FALSE)</f>
        <v>India</v>
      </c>
      <c r="L655" s="93" t="str">
        <f>VLOOKUP(Data!$J655,tblCountries[[Actual]:[Continente]],3,FALSE)</f>
        <v>Asia</v>
      </c>
      <c r="M655" s="93" t="s">
        <v>8</v>
      </c>
      <c r="N655" s="97">
        <v>4.5</v>
      </c>
      <c r="O655" s="99" t="s">
        <v>4024</v>
      </c>
      <c r="P655" s="99" t="s">
        <v>4027</v>
      </c>
      <c r="Q655" s="100" t="s">
        <v>4048</v>
      </c>
    </row>
    <row r="656" spans="2:17" ht="15" customHeight="1" x14ac:dyDescent="0.25">
      <c r="B656" s="93" t="s">
        <v>2651</v>
      </c>
      <c r="C656" s="94">
        <v>41055.524791666663</v>
      </c>
      <c r="D656" s="95" t="s">
        <v>761</v>
      </c>
      <c r="E656" s="93">
        <v>200000</v>
      </c>
      <c r="F656" s="93" t="s">
        <v>39</v>
      </c>
      <c r="G656" s="96">
        <f>Data!$E656*VLOOKUP(Data!$F656,tblXrate[],2,FALSE)</f>
        <v>3561.5833374885137</v>
      </c>
      <c r="H656" s="93" t="s">
        <v>762</v>
      </c>
      <c r="I656" s="93" t="s">
        <v>3938</v>
      </c>
      <c r="J656" s="93" t="s">
        <v>7</v>
      </c>
      <c r="K656" s="93" t="str">
        <f>VLOOKUP(Data!$J656,tblCountries[[Actual]:[Mapping]],2,FALSE)</f>
        <v>India</v>
      </c>
      <c r="L656" s="93" t="str">
        <f>VLOOKUP(Data!$J656,tblCountries[[Actual]:[Continente]],3,FALSE)</f>
        <v>Asia</v>
      </c>
      <c r="M656" s="93" t="s">
        <v>12</v>
      </c>
      <c r="N656" s="97">
        <v>3</v>
      </c>
      <c r="O656" s="99" t="s">
        <v>4024</v>
      </c>
      <c r="P656" s="99" t="s">
        <v>4027</v>
      </c>
      <c r="Q656" s="100" t="s">
        <v>4048</v>
      </c>
    </row>
    <row r="657" spans="2:17" ht="15" customHeight="1" x14ac:dyDescent="0.25">
      <c r="B657" s="93" t="s">
        <v>2652</v>
      </c>
      <c r="C657" s="94">
        <v>41055.525613425925</v>
      </c>
      <c r="D657" s="95" t="s">
        <v>763</v>
      </c>
      <c r="E657" s="93">
        <v>480000</v>
      </c>
      <c r="F657" s="93" t="s">
        <v>39</v>
      </c>
      <c r="G657" s="96">
        <f>Data!$E657*VLOOKUP(Data!$F657,tblXrate[],2,FALSE)</f>
        <v>8547.8000099724322</v>
      </c>
      <c r="H657" s="93" t="s">
        <v>764</v>
      </c>
      <c r="I657" s="93" t="s">
        <v>51</v>
      </c>
      <c r="J657" s="93" t="s">
        <v>7</v>
      </c>
      <c r="K657" s="93" t="str">
        <f>VLOOKUP(Data!$J657,tblCountries[[Actual]:[Mapping]],2,FALSE)</f>
        <v>India</v>
      </c>
      <c r="L657" s="93" t="str">
        <f>VLOOKUP(Data!$J657,tblCountries[[Actual]:[Continente]],3,FALSE)</f>
        <v>Asia</v>
      </c>
      <c r="M657" s="93" t="s">
        <v>17</v>
      </c>
      <c r="N657" s="97">
        <v>8</v>
      </c>
      <c r="O657" s="98" t="s">
        <v>4021</v>
      </c>
      <c r="P657" s="99" t="s">
        <v>4027</v>
      </c>
      <c r="Q657" s="100" t="s">
        <v>4048</v>
      </c>
    </row>
    <row r="658" spans="2:17" ht="15" customHeight="1" x14ac:dyDescent="0.25">
      <c r="B658" s="93" t="s">
        <v>2653</v>
      </c>
      <c r="C658" s="94">
        <v>41055.53224537037</v>
      </c>
      <c r="D658" s="95">
        <v>5800</v>
      </c>
      <c r="E658" s="93">
        <v>5800</v>
      </c>
      <c r="F658" s="93" t="s">
        <v>5</v>
      </c>
      <c r="G658" s="96">
        <f>Data!$E658*VLOOKUP(Data!$F658,tblXrate[],2,FALSE)</f>
        <v>5800</v>
      </c>
      <c r="H658" s="93" t="s">
        <v>765</v>
      </c>
      <c r="I658" s="93" t="s">
        <v>51</v>
      </c>
      <c r="J658" s="93" t="s">
        <v>7</v>
      </c>
      <c r="K658" s="93" t="str">
        <f>VLOOKUP(Data!$J658,tblCountries[[Actual]:[Mapping]],2,FALSE)</f>
        <v>India</v>
      </c>
      <c r="L658" s="93" t="str">
        <f>VLOOKUP(Data!$J658,tblCountries[[Actual]:[Continente]],3,FALSE)</f>
        <v>Asia</v>
      </c>
      <c r="M658" s="93" t="s">
        <v>12</v>
      </c>
      <c r="N658" s="97">
        <v>8</v>
      </c>
      <c r="O658" s="98" t="s">
        <v>4021</v>
      </c>
      <c r="P658" s="99" t="s">
        <v>4027</v>
      </c>
      <c r="Q658" s="100" t="s">
        <v>4048</v>
      </c>
    </row>
    <row r="659" spans="2:17" ht="15" customHeight="1" x14ac:dyDescent="0.25">
      <c r="B659" s="93" t="s">
        <v>2654</v>
      </c>
      <c r="C659" s="94">
        <v>41055.533553240741</v>
      </c>
      <c r="D659" s="95" t="s">
        <v>766</v>
      </c>
      <c r="E659" s="93">
        <v>230000</v>
      </c>
      <c r="F659" s="93" t="s">
        <v>39</v>
      </c>
      <c r="G659" s="96">
        <f>Data!$E659*VLOOKUP(Data!$F659,tblXrate[],2,FALSE)</f>
        <v>4095.8208381117906</v>
      </c>
      <c r="H659" s="93" t="s">
        <v>718</v>
      </c>
      <c r="I659" s="93" t="s">
        <v>3938</v>
      </c>
      <c r="J659" s="93" t="s">
        <v>7</v>
      </c>
      <c r="K659" s="93" t="str">
        <f>VLOOKUP(Data!$J659,tblCountries[[Actual]:[Mapping]],2,FALSE)</f>
        <v>India</v>
      </c>
      <c r="L659" s="93" t="str">
        <f>VLOOKUP(Data!$J659,tblCountries[[Actual]:[Continente]],3,FALSE)</f>
        <v>Asia</v>
      </c>
      <c r="M659" s="93" t="s">
        <v>12</v>
      </c>
      <c r="N659" s="97">
        <v>3</v>
      </c>
      <c r="O659" s="99" t="s">
        <v>4024</v>
      </c>
      <c r="P659" s="99" t="s">
        <v>4027</v>
      </c>
      <c r="Q659" s="100" t="s">
        <v>4048</v>
      </c>
    </row>
    <row r="660" spans="2:17" ht="15" customHeight="1" x14ac:dyDescent="0.25">
      <c r="B660" s="93" t="s">
        <v>2655</v>
      </c>
      <c r="C660" s="94">
        <v>41055.534814814811</v>
      </c>
      <c r="D660" s="95" t="s">
        <v>767</v>
      </c>
      <c r="E660" s="93">
        <v>276000</v>
      </c>
      <c r="F660" s="93" t="s">
        <v>39</v>
      </c>
      <c r="G660" s="96">
        <f>Data!$E660*VLOOKUP(Data!$F660,tblXrate[],2,FALSE)</f>
        <v>4914.9850057341491</v>
      </c>
      <c r="H660" s="93" t="s">
        <v>768</v>
      </c>
      <c r="I660" s="93" t="s">
        <v>51</v>
      </c>
      <c r="J660" s="93" t="s">
        <v>16</v>
      </c>
      <c r="K660" s="93" t="str">
        <f>VLOOKUP(Data!$J660,tblCountries[[Actual]:[Mapping]],2,FALSE)</f>
        <v>Pakistan</v>
      </c>
      <c r="L660" s="93" t="str">
        <f>VLOOKUP(Data!$J660,tblCountries[[Actual]:[Continente]],3,FALSE)</f>
        <v>Asia</v>
      </c>
      <c r="M660" s="93" t="s">
        <v>24</v>
      </c>
      <c r="N660" s="97">
        <v>3</v>
      </c>
      <c r="O660" s="99" t="s">
        <v>4024</v>
      </c>
      <c r="P660" s="99" t="s">
        <v>4027</v>
      </c>
      <c r="Q660" s="100" t="s">
        <v>4048</v>
      </c>
    </row>
    <row r="661" spans="2:17" ht="15" customHeight="1" x14ac:dyDescent="0.25">
      <c r="B661" s="93" t="s">
        <v>2656</v>
      </c>
      <c r="C661" s="94">
        <v>41055.536539351851</v>
      </c>
      <c r="D661" s="95">
        <v>24000</v>
      </c>
      <c r="E661" s="93">
        <v>24000</v>
      </c>
      <c r="F661" s="93" t="s">
        <v>5</v>
      </c>
      <c r="G661" s="96">
        <f>Data!$E661*VLOOKUP(Data!$F661,tblXrate[],2,FALSE)</f>
        <v>24000</v>
      </c>
      <c r="H661" s="93" t="s">
        <v>769</v>
      </c>
      <c r="I661" s="93" t="s">
        <v>51</v>
      </c>
      <c r="J661" s="93" t="s">
        <v>770</v>
      </c>
      <c r="K661" s="93" t="str">
        <f>VLOOKUP(Data!$J661,tblCountries[[Actual]:[Mapping]],2,FALSE)</f>
        <v>Saudi Arabia</v>
      </c>
      <c r="L661" s="93" t="str">
        <f>VLOOKUP(Data!$J661,tblCountries[[Actual]:[Continente]],3,FALSE)</f>
        <v>Asia</v>
      </c>
      <c r="M661" s="93" t="s">
        <v>8</v>
      </c>
      <c r="N661" s="97">
        <v>12</v>
      </c>
      <c r="O661" s="99" t="s">
        <v>4020</v>
      </c>
      <c r="P661" s="99" t="s">
        <v>4029</v>
      </c>
      <c r="Q661" s="100" t="s">
        <v>4048</v>
      </c>
    </row>
    <row r="662" spans="2:17" ht="15" customHeight="1" x14ac:dyDescent="0.25">
      <c r="B662" s="93" t="s">
        <v>2657</v>
      </c>
      <c r="C662" s="94">
        <v>41055.537303240744</v>
      </c>
      <c r="D662" s="95" t="s">
        <v>771</v>
      </c>
      <c r="E662" s="93">
        <v>24000</v>
      </c>
      <c r="F662" s="93" t="s">
        <v>5</v>
      </c>
      <c r="G662" s="96">
        <f>Data!$E662*VLOOKUP(Data!$F662,tblXrate[],2,FALSE)</f>
        <v>24000</v>
      </c>
      <c r="H662" s="93" t="s">
        <v>309</v>
      </c>
      <c r="I662" s="93" t="s">
        <v>309</v>
      </c>
      <c r="J662" s="93" t="s">
        <v>178</v>
      </c>
      <c r="K662" s="93" t="str">
        <f>VLOOKUP(Data!$J662,tblCountries[[Actual]:[Mapping]],2,FALSE)</f>
        <v>UAE</v>
      </c>
      <c r="L662" s="93" t="str">
        <f>VLOOKUP(Data!$J662,tblCountries[[Actual]:[Continente]],3,FALSE)</f>
        <v>Asia</v>
      </c>
      <c r="M662" s="93" t="s">
        <v>17</v>
      </c>
      <c r="N662" s="97">
        <v>15</v>
      </c>
      <c r="O662" s="99" t="s">
        <v>4020</v>
      </c>
      <c r="P662" s="99" t="s">
        <v>4029</v>
      </c>
      <c r="Q662" s="100" t="s">
        <v>4048</v>
      </c>
    </row>
    <row r="663" spans="2:17" ht="15" customHeight="1" x14ac:dyDescent="0.25">
      <c r="B663" s="93" t="s">
        <v>2658</v>
      </c>
      <c r="C663" s="94">
        <v>41055.537673611114</v>
      </c>
      <c r="D663" s="95">
        <v>8738</v>
      </c>
      <c r="E663" s="93">
        <v>8738</v>
      </c>
      <c r="F663" s="93" t="s">
        <v>5</v>
      </c>
      <c r="G663" s="96">
        <f>Data!$E663*VLOOKUP(Data!$F663,tblXrate[],2,FALSE)</f>
        <v>8738</v>
      </c>
      <c r="H663" s="93" t="s">
        <v>772</v>
      </c>
      <c r="I663" s="93" t="s">
        <v>51</v>
      </c>
      <c r="J663" s="93" t="s">
        <v>7</v>
      </c>
      <c r="K663" s="93" t="str">
        <f>VLOOKUP(Data!$J663,tblCountries[[Actual]:[Mapping]],2,FALSE)</f>
        <v>India</v>
      </c>
      <c r="L663" s="93" t="str">
        <f>VLOOKUP(Data!$J663,tblCountries[[Actual]:[Continente]],3,FALSE)</f>
        <v>Asia</v>
      </c>
      <c r="M663" s="93" t="s">
        <v>12</v>
      </c>
      <c r="N663" s="97">
        <v>7.3</v>
      </c>
      <c r="O663" s="98" t="s">
        <v>4021</v>
      </c>
      <c r="P663" s="99" t="s">
        <v>4027</v>
      </c>
      <c r="Q663" s="100" t="s">
        <v>4048</v>
      </c>
    </row>
    <row r="664" spans="2:17" ht="15" customHeight="1" x14ac:dyDescent="0.25">
      <c r="B664" s="93" t="s">
        <v>2659</v>
      </c>
      <c r="C664" s="94">
        <v>41055.537916666668</v>
      </c>
      <c r="D664" s="95">
        <v>15000</v>
      </c>
      <c r="E664" s="93">
        <v>15000</v>
      </c>
      <c r="F664" s="93" t="s">
        <v>5</v>
      </c>
      <c r="G664" s="96">
        <f>Data!$E664*VLOOKUP(Data!$F664,tblXrate[],2,FALSE)</f>
        <v>15000</v>
      </c>
      <c r="H664" s="93" t="s">
        <v>773</v>
      </c>
      <c r="I664" s="93" t="s">
        <v>19</v>
      </c>
      <c r="J664" s="93" t="s">
        <v>723</v>
      </c>
      <c r="K664" s="93" t="str">
        <f>VLOOKUP(Data!$J664,tblCountries[[Actual]:[Mapping]],2,FALSE)</f>
        <v>Indonesia</v>
      </c>
      <c r="L664" s="93" t="str">
        <f>VLOOKUP(Data!$J664,tblCountries[[Actual]:[Continente]],3,FALSE)</f>
        <v>Asia</v>
      </c>
      <c r="M664" s="93" t="s">
        <v>8</v>
      </c>
      <c r="N664" s="97">
        <v>1</v>
      </c>
      <c r="O664" s="99" t="s">
        <v>4024</v>
      </c>
      <c r="P664" s="99" t="s">
        <v>4028</v>
      </c>
      <c r="Q664" s="100" t="s">
        <v>4048</v>
      </c>
    </row>
    <row r="665" spans="2:17" ht="15" customHeight="1" x14ac:dyDescent="0.25">
      <c r="B665" s="93" t="s">
        <v>2660</v>
      </c>
      <c r="C665" s="94">
        <v>41055.538298611114</v>
      </c>
      <c r="D665" s="95">
        <v>4700</v>
      </c>
      <c r="E665" s="93">
        <v>56400</v>
      </c>
      <c r="F665" s="93" t="s">
        <v>5</v>
      </c>
      <c r="G665" s="96">
        <f>Data!$E665*VLOOKUP(Data!$F665,tblXrate[],2,FALSE)</f>
        <v>56400</v>
      </c>
      <c r="H665" s="93" t="s">
        <v>641</v>
      </c>
      <c r="I665" s="93" t="s">
        <v>51</v>
      </c>
      <c r="J665" s="93" t="s">
        <v>178</v>
      </c>
      <c r="K665" s="93" t="str">
        <f>VLOOKUP(Data!$J665,tblCountries[[Actual]:[Mapping]],2,FALSE)</f>
        <v>UAE</v>
      </c>
      <c r="L665" s="93" t="str">
        <f>VLOOKUP(Data!$J665,tblCountries[[Actual]:[Continente]],3,FALSE)</f>
        <v>Asia</v>
      </c>
      <c r="M665" s="93" t="s">
        <v>17</v>
      </c>
      <c r="N665" s="97">
        <v>6</v>
      </c>
      <c r="O665" s="98" t="s">
        <v>4021</v>
      </c>
      <c r="P665" s="99" t="s">
        <v>4030</v>
      </c>
      <c r="Q665" s="100" t="s">
        <v>4049</v>
      </c>
    </row>
    <row r="666" spans="2:17" ht="15" customHeight="1" x14ac:dyDescent="0.25">
      <c r="B666" s="93" t="s">
        <v>2661</v>
      </c>
      <c r="C666" s="94">
        <v>41055.541122685187</v>
      </c>
      <c r="D666" s="95">
        <v>10200</v>
      </c>
      <c r="E666" s="93">
        <v>10200</v>
      </c>
      <c r="F666" s="93" t="s">
        <v>5</v>
      </c>
      <c r="G666" s="96">
        <f>Data!$E666*VLOOKUP(Data!$F666,tblXrate[],2,FALSE)</f>
        <v>10200</v>
      </c>
      <c r="H666" s="93" t="s">
        <v>41</v>
      </c>
      <c r="I666" s="93" t="s">
        <v>19</v>
      </c>
      <c r="J666" s="93" t="s">
        <v>7</v>
      </c>
      <c r="K666" s="93" t="str">
        <f>VLOOKUP(Data!$J666,tblCountries[[Actual]:[Mapping]],2,FALSE)</f>
        <v>India</v>
      </c>
      <c r="L666" s="93" t="str">
        <f>VLOOKUP(Data!$J666,tblCountries[[Actual]:[Continente]],3,FALSE)</f>
        <v>Asia</v>
      </c>
      <c r="M666" s="93" t="s">
        <v>8</v>
      </c>
      <c r="N666" s="97">
        <v>4.5</v>
      </c>
      <c r="O666" s="99" t="s">
        <v>4024</v>
      </c>
      <c r="P666" s="99" t="s">
        <v>4027</v>
      </c>
      <c r="Q666" s="100" t="s">
        <v>4048</v>
      </c>
    </row>
    <row r="667" spans="2:17" ht="15" customHeight="1" x14ac:dyDescent="0.25">
      <c r="B667" s="93" t="s">
        <v>2662</v>
      </c>
      <c r="C667" s="94">
        <v>41055.541446759256</v>
      </c>
      <c r="D667" s="95">
        <v>325000</v>
      </c>
      <c r="E667" s="93">
        <v>325000</v>
      </c>
      <c r="F667" s="93" t="s">
        <v>39</v>
      </c>
      <c r="G667" s="96">
        <f>Data!$E667*VLOOKUP(Data!$F667,tblXrate[],2,FALSE)</f>
        <v>5787.5729234188348</v>
      </c>
      <c r="H667" s="93" t="s">
        <v>718</v>
      </c>
      <c r="I667" s="93" t="s">
        <v>3938</v>
      </c>
      <c r="J667" s="93" t="s">
        <v>7</v>
      </c>
      <c r="K667" s="93" t="str">
        <f>VLOOKUP(Data!$J667,tblCountries[[Actual]:[Mapping]],2,FALSE)</f>
        <v>India</v>
      </c>
      <c r="L667" s="93" t="str">
        <f>VLOOKUP(Data!$J667,tblCountries[[Actual]:[Continente]],3,FALSE)</f>
        <v>Asia</v>
      </c>
      <c r="M667" s="93" t="s">
        <v>12</v>
      </c>
      <c r="N667" s="97">
        <v>4.5</v>
      </c>
      <c r="O667" s="99" t="s">
        <v>4024</v>
      </c>
      <c r="P667" s="99" t="s">
        <v>4027</v>
      </c>
      <c r="Q667" s="100" t="s">
        <v>4048</v>
      </c>
    </row>
    <row r="668" spans="2:17" ht="15" customHeight="1" x14ac:dyDescent="0.25">
      <c r="B668" s="93" t="s">
        <v>2663</v>
      </c>
      <c r="C668" s="94">
        <v>41055.542870370373</v>
      </c>
      <c r="D668" s="95">
        <v>105000</v>
      </c>
      <c r="E668" s="93">
        <v>105000</v>
      </c>
      <c r="F668" s="93" t="s">
        <v>5</v>
      </c>
      <c r="G668" s="96">
        <f>Data!$E668*VLOOKUP(Data!$F668,tblXrate[],2,FALSE)</f>
        <v>105000</v>
      </c>
      <c r="H668" s="93" t="s">
        <v>75</v>
      </c>
      <c r="I668" s="93" t="s">
        <v>355</v>
      </c>
      <c r="J668" s="93" t="s">
        <v>14</v>
      </c>
      <c r="K668" s="93" t="str">
        <f>VLOOKUP(Data!$J668,tblCountries[[Actual]:[Mapping]],2,FALSE)</f>
        <v>USA</v>
      </c>
      <c r="L668" s="93" t="str">
        <f>VLOOKUP(Data!$J668,tblCountries[[Actual]:[Continente]],3,FALSE)</f>
        <v>America</v>
      </c>
      <c r="M668" s="93" t="s">
        <v>17</v>
      </c>
      <c r="N668" s="97">
        <v>15</v>
      </c>
      <c r="O668" s="99" t="s">
        <v>4020</v>
      </c>
      <c r="P668" s="99" t="s">
        <v>4031</v>
      </c>
      <c r="Q668" s="100" t="s">
        <v>4049</v>
      </c>
    </row>
    <row r="669" spans="2:17" ht="15" customHeight="1" x14ac:dyDescent="0.25">
      <c r="B669" s="93" t="s">
        <v>2664</v>
      </c>
      <c r="C669" s="94">
        <v>41055.542974537035</v>
      </c>
      <c r="D669" s="95" t="s">
        <v>774</v>
      </c>
      <c r="E669" s="93">
        <v>250000</v>
      </c>
      <c r="F669" s="93" t="s">
        <v>39</v>
      </c>
      <c r="G669" s="96">
        <f>Data!$E669*VLOOKUP(Data!$F669,tblXrate[],2,FALSE)</f>
        <v>4451.9791718606421</v>
      </c>
      <c r="H669" s="93" t="s">
        <v>775</v>
      </c>
      <c r="I669" s="93" t="s">
        <v>51</v>
      </c>
      <c r="J669" s="93" t="s">
        <v>7</v>
      </c>
      <c r="K669" s="93" t="str">
        <f>VLOOKUP(Data!$J669,tblCountries[[Actual]:[Mapping]],2,FALSE)</f>
        <v>India</v>
      </c>
      <c r="L669" s="93" t="str">
        <f>VLOOKUP(Data!$J669,tblCountries[[Actual]:[Continente]],3,FALSE)</f>
        <v>Asia</v>
      </c>
      <c r="M669" s="93" t="s">
        <v>17</v>
      </c>
      <c r="N669" s="97">
        <v>5</v>
      </c>
      <c r="O669" s="98" t="s">
        <v>4021</v>
      </c>
      <c r="P669" s="99" t="s">
        <v>4027</v>
      </c>
      <c r="Q669" s="100" t="s">
        <v>4048</v>
      </c>
    </row>
    <row r="670" spans="2:17" ht="15" customHeight="1" x14ac:dyDescent="0.25">
      <c r="B670" s="93" t="s">
        <v>2665</v>
      </c>
      <c r="C670" s="94">
        <v>41055.543634259258</v>
      </c>
      <c r="D670" s="95">
        <v>470000</v>
      </c>
      <c r="E670" s="93">
        <v>470000</v>
      </c>
      <c r="F670" s="93" t="s">
        <v>39</v>
      </c>
      <c r="G670" s="96">
        <f>Data!$E670*VLOOKUP(Data!$F670,tblXrate[],2,FALSE)</f>
        <v>8369.7208430980063</v>
      </c>
      <c r="H670" s="93" t="s">
        <v>355</v>
      </c>
      <c r="I670" s="93" t="s">
        <v>355</v>
      </c>
      <c r="J670" s="93" t="s">
        <v>7</v>
      </c>
      <c r="K670" s="93" t="str">
        <f>VLOOKUP(Data!$J670,tblCountries[[Actual]:[Mapping]],2,FALSE)</f>
        <v>India</v>
      </c>
      <c r="L670" s="93" t="str">
        <f>VLOOKUP(Data!$J670,tblCountries[[Actual]:[Continente]],3,FALSE)</f>
        <v>Asia</v>
      </c>
      <c r="M670" s="93" t="s">
        <v>12</v>
      </c>
      <c r="N670" s="97">
        <v>4</v>
      </c>
      <c r="O670" s="99" t="s">
        <v>4024</v>
      </c>
      <c r="P670" s="99" t="s">
        <v>4027</v>
      </c>
      <c r="Q670" s="100" t="s">
        <v>4048</v>
      </c>
    </row>
    <row r="671" spans="2:17" ht="15" customHeight="1" x14ac:dyDescent="0.25">
      <c r="B671" s="93" t="s">
        <v>2666</v>
      </c>
      <c r="C671" s="94">
        <v>41055.544120370374</v>
      </c>
      <c r="D671" s="95">
        <v>720000</v>
      </c>
      <c r="E671" s="93">
        <v>720000</v>
      </c>
      <c r="F671" s="93" t="s">
        <v>3908</v>
      </c>
      <c r="G671" s="96">
        <f>Data!$E671*VLOOKUP(Data!$F671,tblXrate[],2,FALSE)</f>
        <v>17067.637625607145</v>
      </c>
      <c r="H671" s="93" t="s">
        <v>453</v>
      </c>
      <c r="I671" s="93" t="s">
        <v>51</v>
      </c>
      <c r="J671" s="93" t="s">
        <v>346</v>
      </c>
      <c r="K671" s="93" t="str">
        <f>VLOOKUP(Data!$J671,tblCountries[[Actual]:[Mapping]],2,FALSE)</f>
        <v>Philippines</v>
      </c>
      <c r="L671" s="93" t="str">
        <f>VLOOKUP(Data!$J671,tblCountries[[Actual]:[Continente]],3,FALSE)</f>
        <v>Asia</v>
      </c>
      <c r="M671" s="93" t="s">
        <v>8</v>
      </c>
      <c r="N671" s="97">
        <v>9</v>
      </c>
      <c r="O671" s="98" t="s">
        <v>4021</v>
      </c>
      <c r="P671" s="99" t="s">
        <v>4028</v>
      </c>
      <c r="Q671" s="100" t="s">
        <v>4048</v>
      </c>
    </row>
    <row r="672" spans="2:17" ht="15" customHeight="1" x14ac:dyDescent="0.25">
      <c r="B672" s="93" t="s">
        <v>2667</v>
      </c>
      <c r="C672" s="94">
        <v>41055.544421296298</v>
      </c>
      <c r="D672" s="95">
        <v>100000</v>
      </c>
      <c r="E672" s="93">
        <v>100000</v>
      </c>
      <c r="F672" s="93" t="s">
        <v>81</v>
      </c>
      <c r="G672" s="96">
        <f>Data!$E672*VLOOKUP(Data!$F672,tblXrate[],2,FALSE)</f>
        <v>101990.96564026357</v>
      </c>
      <c r="H672" s="93" t="s">
        <v>776</v>
      </c>
      <c r="I672" s="93" t="s">
        <v>51</v>
      </c>
      <c r="J672" s="93" t="s">
        <v>83</v>
      </c>
      <c r="K672" s="93" t="str">
        <f>VLOOKUP(Data!$J672,tblCountries[[Actual]:[Mapping]],2,FALSE)</f>
        <v>Australia</v>
      </c>
      <c r="L672" s="93" t="str">
        <f>VLOOKUP(Data!$J672,tblCountries[[Actual]:[Continente]],3,FALSE)</f>
        <v>Oceania</v>
      </c>
      <c r="M672" s="93" t="s">
        <v>24</v>
      </c>
      <c r="N672" s="97">
        <v>20</v>
      </c>
      <c r="O672" s="99" t="s">
        <v>4022</v>
      </c>
      <c r="P672" s="99" t="s">
        <v>4031</v>
      </c>
      <c r="Q672" s="100" t="s">
        <v>4049</v>
      </c>
    </row>
    <row r="673" spans="2:17" ht="15" customHeight="1" x14ac:dyDescent="0.25">
      <c r="B673" s="93" t="s">
        <v>2668</v>
      </c>
      <c r="C673" s="94">
        <v>41055.545173611114</v>
      </c>
      <c r="D673" s="95" t="s">
        <v>777</v>
      </c>
      <c r="E673" s="93">
        <v>220000</v>
      </c>
      <c r="F673" s="93" t="s">
        <v>39</v>
      </c>
      <c r="G673" s="96">
        <f>Data!$E673*VLOOKUP(Data!$F673,tblXrate[],2,FALSE)</f>
        <v>3917.7416712373652</v>
      </c>
      <c r="H673" s="93" t="s">
        <v>778</v>
      </c>
      <c r="I673" s="93" t="s">
        <v>19</v>
      </c>
      <c r="J673" s="93" t="s">
        <v>7</v>
      </c>
      <c r="K673" s="93" t="str">
        <f>VLOOKUP(Data!$J673,tblCountries[[Actual]:[Mapping]],2,FALSE)</f>
        <v>India</v>
      </c>
      <c r="L673" s="93" t="str">
        <f>VLOOKUP(Data!$J673,tblCountries[[Actual]:[Continente]],3,FALSE)</f>
        <v>Asia</v>
      </c>
      <c r="M673" s="93" t="s">
        <v>17</v>
      </c>
      <c r="N673" s="97">
        <v>3</v>
      </c>
      <c r="O673" s="99" t="s">
        <v>4024</v>
      </c>
      <c r="P673" s="99" t="s">
        <v>4027</v>
      </c>
      <c r="Q673" s="100" t="s">
        <v>4048</v>
      </c>
    </row>
    <row r="674" spans="2:17" ht="15" customHeight="1" x14ac:dyDescent="0.25">
      <c r="B674" s="93" t="s">
        <v>2669</v>
      </c>
      <c r="C674" s="94">
        <v>41055.547673611109</v>
      </c>
      <c r="D674" s="95">
        <v>52000</v>
      </c>
      <c r="E674" s="93">
        <v>52000</v>
      </c>
      <c r="F674" s="93" t="s">
        <v>5</v>
      </c>
      <c r="G674" s="96">
        <f>Data!$E674*VLOOKUP(Data!$F674,tblXrate[],2,FALSE)</f>
        <v>52000</v>
      </c>
      <c r="H674" s="93" t="s">
        <v>779</v>
      </c>
      <c r="I674" s="93" t="s">
        <v>66</v>
      </c>
      <c r="J674" s="93" t="s">
        <v>14</v>
      </c>
      <c r="K674" s="93" t="str">
        <f>VLOOKUP(Data!$J674,tblCountries[[Actual]:[Mapping]],2,FALSE)</f>
        <v>USA</v>
      </c>
      <c r="L674" s="93" t="str">
        <f>VLOOKUP(Data!$J674,tblCountries[[Actual]:[Continente]],3,FALSE)</f>
        <v>America</v>
      </c>
      <c r="M674" s="93" t="s">
        <v>8</v>
      </c>
      <c r="N674" s="97">
        <v>18</v>
      </c>
      <c r="O674" s="99" t="s">
        <v>4022</v>
      </c>
      <c r="P674" s="99" t="s">
        <v>4030</v>
      </c>
      <c r="Q674" s="100" t="s">
        <v>4049</v>
      </c>
    </row>
    <row r="675" spans="2:17" ht="15" customHeight="1" x14ac:dyDescent="0.25">
      <c r="B675" s="93" t="s">
        <v>2670</v>
      </c>
      <c r="C675" s="94">
        <v>41055.549317129633</v>
      </c>
      <c r="D675" s="95" t="s">
        <v>780</v>
      </c>
      <c r="E675" s="93">
        <v>260000</v>
      </c>
      <c r="F675" s="93" t="s">
        <v>39</v>
      </c>
      <c r="G675" s="96">
        <f>Data!$E675*VLOOKUP(Data!$F675,tblXrate[],2,FALSE)</f>
        <v>4630.058338735068</v>
      </c>
      <c r="H675" s="93" t="s">
        <v>19</v>
      </c>
      <c r="I675" s="93" t="s">
        <v>19</v>
      </c>
      <c r="J675" s="93" t="s">
        <v>7</v>
      </c>
      <c r="K675" s="93" t="str">
        <f>VLOOKUP(Data!$J675,tblCountries[[Actual]:[Mapping]],2,FALSE)</f>
        <v>India</v>
      </c>
      <c r="L675" s="93" t="str">
        <f>VLOOKUP(Data!$J675,tblCountries[[Actual]:[Continente]],3,FALSE)</f>
        <v>Asia</v>
      </c>
      <c r="M675" s="93" t="s">
        <v>8</v>
      </c>
      <c r="N675" s="97">
        <v>2</v>
      </c>
      <c r="O675" s="99" t="s">
        <v>4024</v>
      </c>
      <c r="P675" s="99" t="s">
        <v>4027</v>
      </c>
      <c r="Q675" s="100" t="s">
        <v>4048</v>
      </c>
    </row>
    <row r="676" spans="2:17" ht="15" customHeight="1" x14ac:dyDescent="0.25">
      <c r="B676" s="93" t="s">
        <v>2671</v>
      </c>
      <c r="C676" s="94">
        <v>41055.550555555557</v>
      </c>
      <c r="D676" s="95" t="s">
        <v>781</v>
      </c>
      <c r="E676" s="93">
        <v>120000</v>
      </c>
      <c r="F676" s="93" t="s">
        <v>39</v>
      </c>
      <c r="G676" s="96">
        <f>Data!$E676*VLOOKUP(Data!$F676,tblXrate[],2,FALSE)</f>
        <v>2136.9500024931081</v>
      </c>
      <c r="H676" s="93" t="s">
        <v>152</v>
      </c>
      <c r="I676" s="93" t="s">
        <v>19</v>
      </c>
      <c r="J676" s="93" t="s">
        <v>7</v>
      </c>
      <c r="K676" s="93" t="str">
        <f>VLOOKUP(Data!$J676,tblCountries[[Actual]:[Mapping]],2,FALSE)</f>
        <v>India</v>
      </c>
      <c r="L676" s="93" t="str">
        <f>VLOOKUP(Data!$J676,tblCountries[[Actual]:[Continente]],3,FALSE)</f>
        <v>Asia</v>
      </c>
      <c r="M676" s="93" t="s">
        <v>17</v>
      </c>
      <c r="N676" s="97">
        <v>3</v>
      </c>
      <c r="O676" s="99" t="s">
        <v>4024</v>
      </c>
      <c r="P676" s="99" t="s">
        <v>4027</v>
      </c>
      <c r="Q676" s="100" t="s">
        <v>4048</v>
      </c>
    </row>
    <row r="677" spans="2:17" ht="15" customHeight="1" x14ac:dyDescent="0.25">
      <c r="B677" s="93" t="s">
        <v>2672</v>
      </c>
      <c r="C677" s="94">
        <v>41055.553020833337</v>
      </c>
      <c r="D677" s="95">
        <v>13000</v>
      </c>
      <c r="E677" s="93">
        <v>13000</v>
      </c>
      <c r="F677" s="93" t="s">
        <v>5</v>
      </c>
      <c r="G677" s="96">
        <f>Data!$E677*VLOOKUP(Data!$F677,tblXrate[],2,FALSE)</f>
        <v>13000</v>
      </c>
      <c r="H677" s="93" t="s">
        <v>19</v>
      </c>
      <c r="I677" s="93" t="s">
        <v>19</v>
      </c>
      <c r="J677" s="93" t="s">
        <v>7</v>
      </c>
      <c r="K677" s="93" t="str">
        <f>VLOOKUP(Data!$J677,tblCountries[[Actual]:[Mapping]],2,FALSE)</f>
        <v>India</v>
      </c>
      <c r="L677" s="93" t="str">
        <f>VLOOKUP(Data!$J677,tblCountries[[Actual]:[Continente]],3,FALSE)</f>
        <v>Asia</v>
      </c>
      <c r="M677" s="93" t="s">
        <v>24</v>
      </c>
      <c r="N677" s="97">
        <v>4</v>
      </c>
      <c r="O677" s="99" t="s">
        <v>4024</v>
      </c>
      <c r="P677" s="99" t="s">
        <v>4028</v>
      </c>
      <c r="Q677" s="100" t="s">
        <v>4048</v>
      </c>
    </row>
    <row r="678" spans="2:17" ht="15" customHeight="1" x14ac:dyDescent="0.25">
      <c r="B678" s="93" t="s">
        <v>2673</v>
      </c>
      <c r="C678" s="94">
        <v>41055.553888888891</v>
      </c>
      <c r="D678" s="95" t="s">
        <v>782</v>
      </c>
      <c r="E678" s="93">
        <v>144000</v>
      </c>
      <c r="F678" s="93" t="s">
        <v>39</v>
      </c>
      <c r="G678" s="96">
        <f>Data!$E678*VLOOKUP(Data!$F678,tblXrate[],2,FALSE)</f>
        <v>2564.3400029917298</v>
      </c>
      <c r="H678" s="93" t="s">
        <v>783</v>
      </c>
      <c r="I678" s="93" t="s">
        <v>51</v>
      </c>
      <c r="J678" s="93" t="s">
        <v>7</v>
      </c>
      <c r="K678" s="93" t="str">
        <f>VLOOKUP(Data!$J678,tblCountries[[Actual]:[Mapping]],2,FALSE)</f>
        <v>India</v>
      </c>
      <c r="L678" s="93" t="str">
        <f>VLOOKUP(Data!$J678,tblCountries[[Actual]:[Continente]],3,FALSE)</f>
        <v>Asia</v>
      </c>
      <c r="M678" s="93" t="s">
        <v>17</v>
      </c>
      <c r="N678" s="97">
        <v>7</v>
      </c>
      <c r="O678" s="98" t="s">
        <v>4021</v>
      </c>
      <c r="P678" s="99" t="s">
        <v>4027</v>
      </c>
      <c r="Q678" s="100" t="s">
        <v>4048</v>
      </c>
    </row>
    <row r="679" spans="2:17" ht="15" customHeight="1" x14ac:dyDescent="0.25">
      <c r="B679" s="93" t="s">
        <v>2674</v>
      </c>
      <c r="C679" s="94">
        <v>41055.554201388892</v>
      </c>
      <c r="D679" s="95" t="s">
        <v>784</v>
      </c>
      <c r="E679" s="93">
        <v>1150000</v>
      </c>
      <c r="F679" s="93" t="s">
        <v>39</v>
      </c>
      <c r="G679" s="96">
        <f>Data!$E679*VLOOKUP(Data!$F679,tblXrate[],2,FALSE)</f>
        <v>20479.104190558952</v>
      </c>
      <c r="H679" s="93" t="s">
        <v>785</v>
      </c>
      <c r="I679" s="93" t="s">
        <v>51</v>
      </c>
      <c r="J679" s="93" t="s">
        <v>7</v>
      </c>
      <c r="K679" s="93" t="str">
        <f>VLOOKUP(Data!$J679,tblCountries[[Actual]:[Mapping]],2,FALSE)</f>
        <v>India</v>
      </c>
      <c r="L679" s="93" t="str">
        <f>VLOOKUP(Data!$J679,tblCountries[[Actual]:[Continente]],3,FALSE)</f>
        <v>Asia</v>
      </c>
      <c r="M679" s="93" t="s">
        <v>17</v>
      </c>
      <c r="N679" s="97">
        <v>7</v>
      </c>
      <c r="O679" s="98" t="s">
        <v>4021</v>
      </c>
      <c r="P679" s="99" t="s">
        <v>4028</v>
      </c>
      <c r="Q679" s="100" t="s">
        <v>4048</v>
      </c>
    </row>
    <row r="680" spans="2:17" ht="15" customHeight="1" x14ac:dyDescent="0.25">
      <c r="B680" s="93" t="s">
        <v>2675</v>
      </c>
      <c r="C680" s="94">
        <v>41055.554537037038</v>
      </c>
      <c r="D680" s="95" t="s">
        <v>786</v>
      </c>
      <c r="E680" s="93">
        <v>33500</v>
      </c>
      <c r="F680" s="93" t="s">
        <v>5</v>
      </c>
      <c r="G680" s="96">
        <f>Data!$E680*VLOOKUP(Data!$F680,tblXrate[],2,FALSE)</f>
        <v>33500</v>
      </c>
      <c r="H680" s="93" t="s">
        <v>787</v>
      </c>
      <c r="I680" s="93" t="s">
        <v>309</v>
      </c>
      <c r="J680" s="93" t="s">
        <v>358</v>
      </c>
      <c r="K680" s="93" t="str">
        <f>VLOOKUP(Data!$J680,tblCountries[[Actual]:[Mapping]],2,FALSE)</f>
        <v>Dubai</v>
      </c>
      <c r="L680" s="93" t="str">
        <f>VLOOKUP(Data!$J680,tblCountries[[Actual]:[Continente]],3,FALSE)</f>
        <v>Asia</v>
      </c>
      <c r="M680" s="93" t="s">
        <v>24</v>
      </c>
      <c r="N680" s="97">
        <v>10</v>
      </c>
      <c r="O680" s="99" t="s">
        <v>4020</v>
      </c>
      <c r="P680" s="99" t="s">
        <v>4029</v>
      </c>
      <c r="Q680" s="100" t="s">
        <v>4048</v>
      </c>
    </row>
    <row r="681" spans="2:17" ht="15" customHeight="1" x14ac:dyDescent="0.25">
      <c r="B681" s="93" t="s">
        <v>2676</v>
      </c>
      <c r="C681" s="94">
        <v>41055.555347222224</v>
      </c>
      <c r="D681" s="95">
        <v>50000</v>
      </c>
      <c r="E681" s="93">
        <v>50000</v>
      </c>
      <c r="F681" s="93" t="s">
        <v>5</v>
      </c>
      <c r="G681" s="96">
        <f>Data!$E681*VLOOKUP(Data!$F681,tblXrate[],2,FALSE)</f>
        <v>50000</v>
      </c>
      <c r="H681" s="93" t="s">
        <v>788</v>
      </c>
      <c r="I681" s="93" t="s">
        <v>51</v>
      </c>
      <c r="J681" s="93" t="s">
        <v>7</v>
      </c>
      <c r="K681" s="93" t="str">
        <f>VLOOKUP(Data!$J681,tblCountries[[Actual]:[Mapping]],2,FALSE)</f>
        <v>India</v>
      </c>
      <c r="L681" s="93" t="str">
        <f>VLOOKUP(Data!$J681,tblCountries[[Actual]:[Continente]],3,FALSE)</f>
        <v>Asia</v>
      </c>
      <c r="M681" s="93" t="s">
        <v>17</v>
      </c>
      <c r="N681" s="97">
        <v>20</v>
      </c>
      <c r="O681" s="99" t="s">
        <v>4022</v>
      </c>
      <c r="P681" s="99" t="s">
        <v>4030</v>
      </c>
      <c r="Q681" s="100" t="s">
        <v>4049</v>
      </c>
    </row>
    <row r="682" spans="2:17" ht="15" customHeight="1" x14ac:dyDescent="0.25">
      <c r="B682" s="93" t="s">
        <v>2677</v>
      </c>
      <c r="C682" s="94">
        <v>41055.557442129626</v>
      </c>
      <c r="D682" s="95">
        <v>300000</v>
      </c>
      <c r="E682" s="93">
        <v>300000</v>
      </c>
      <c r="F682" s="93" t="s">
        <v>39</v>
      </c>
      <c r="G682" s="96">
        <f>Data!$E682*VLOOKUP(Data!$F682,tblXrate[],2,FALSE)</f>
        <v>5342.3750062327708</v>
      </c>
      <c r="H682" s="93" t="s">
        <v>789</v>
      </c>
      <c r="I682" s="93" t="s">
        <v>51</v>
      </c>
      <c r="J682" s="93" t="s">
        <v>7</v>
      </c>
      <c r="K682" s="93" t="str">
        <f>VLOOKUP(Data!$J682,tblCountries[[Actual]:[Mapping]],2,FALSE)</f>
        <v>India</v>
      </c>
      <c r="L682" s="93" t="str">
        <f>VLOOKUP(Data!$J682,tblCountries[[Actual]:[Continente]],3,FALSE)</f>
        <v>Asia</v>
      </c>
      <c r="M682" s="93" t="s">
        <v>17</v>
      </c>
      <c r="N682" s="97">
        <v>3</v>
      </c>
      <c r="O682" s="99" t="s">
        <v>4024</v>
      </c>
      <c r="P682" s="99" t="s">
        <v>4027</v>
      </c>
      <c r="Q682" s="100" t="s">
        <v>4048</v>
      </c>
    </row>
    <row r="683" spans="2:17" ht="15" customHeight="1" x14ac:dyDescent="0.25">
      <c r="B683" s="93" t="s">
        <v>2678</v>
      </c>
      <c r="C683" s="94">
        <v>41055.558391203704</v>
      </c>
      <c r="D683" s="95" t="s">
        <v>790</v>
      </c>
      <c r="E683" s="93">
        <v>648000</v>
      </c>
      <c r="F683" s="93" t="s">
        <v>39</v>
      </c>
      <c r="G683" s="96">
        <f>Data!$E683*VLOOKUP(Data!$F683,tblXrate[],2,FALSE)</f>
        <v>11539.530013462785</v>
      </c>
      <c r="H683" s="93" t="s">
        <v>791</v>
      </c>
      <c r="I683" s="93" t="s">
        <v>19</v>
      </c>
      <c r="J683" s="93" t="s">
        <v>7</v>
      </c>
      <c r="K683" s="93" t="str">
        <f>VLOOKUP(Data!$J683,tblCountries[[Actual]:[Mapping]],2,FALSE)</f>
        <v>India</v>
      </c>
      <c r="L683" s="93" t="str">
        <f>VLOOKUP(Data!$J683,tblCountries[[Actual]:[Continente]],3,FALSE)</f>
        <v>Asia</v>
      </c>
      <c r="M683" s="93" t="s">
        <v>12</v>
      </c>
      <c r="N683" s="97">
        <v>2</v>
      </c>
      <c r="O683" s="99" t="s">
        <v>4024</v>
      </c>
      <c r="P683" s="99" t="s">
        <v>4027</v>
      </c>
      <c r="Q683" s="100" t="s">
        <v>4048</v>
      </c>
    </row>
    <row r="684" spans="2:17" ht="15" customHeight="1" x14ac:dyDescent="0.25">
      <c r="B684" s="93" t="s">
        <v>2679</v>
      </c>
      <c r="C684" s="94">
        <v>41055.558495370373</v>
      </c>
      <c r="D684" s="95">
        <v>7000</v>
      </c>
      <c r="E684" s="93">
        <v>7000</v>
      </c>
      <c r="F684" s="93" t="s">
        <v>5</v>
      </c>
      <c r="G684" s="96">
        <f>Data!$E684*VLOOKUP(Data!$F684,tblXrate[],2,FALSE)</f>
        <v>7000</v>
      </c>
      <c r="H684" s="93" t="s">
        <v>792</v>
      </c>
      <c r="I684" s="93" t="s">
        <v>51</v>
      </c>
      <c r="J684" s="93" t="s">
        <v>7</v>
      </c>
      <c r="K684" s="93" t="str">
        <f>VLOOKUP(Data!$J684,tblCountries[[Actual]:[Mapping]],2,FALSE)</f>
        <v>India</v>
      </c>
      <c r="L684" s="93" t="str">
        <f>VLOOKUP(Data!$J684,tblCountries[[Actual]:[Continente]],3,FALSE)</f>
        <v>Asia</v>
      </c>
      <c r="M684" s="93" t="s">
        <v>8</v>
      </c>
      <c r="N684" s="97">
        <v>23</v>
      </c>
      <c r="O684" s="99" t="s">
        <v>4023</v>
      </c>
      <c r="P684" s="99" t="s">
        <v>4027</v>
      </c>
      <c r="Q684" s="100" t="s">
        <v>4048</v>
      </c>
    </row>
    <row r="685" spans="2:17" ht="15" customHeight="1" x14ac:dyDescent="0.25">
      <c r="B685" s="93" t="s">
        <v>2680</v>
      </c>
      <c r="C685" s="94">
        <v>41055.558749999997</v>
      </c>
      <c r="D685" s="95">
        <v>380000</v>
      </c>
      <c r="E685" s="93">
        <v>380000</v>
      </c>
      <c r="F685" s="93" t="s">
        <v>39</v>
      </c>
      <c r="G685" s="96">
        <f>Data!$E685*VLOOKUP(Data!$F685,tblXrate[],2,FALSE)</f>
        <v>6767.0083412281756</v>
      </c>
      <c r="H685" s="93" t="s">
        <v>793</v>
      </c>
      <c r="I685" s="93" t="s">
        <v>3938</v>
      </c>
      <c r="J685" s="93" t="s">
        <v>7</v>
      </c>
      <c r="K685" s="93" t="str">
        <f>VLOOKUP(Data!$J685,tblCountries[[Actual]:[Mapping]],2,FALSE)</f>
        <v>India</v>
      </c>
      <c r="L685" s="93" t="str">
        <f>VLOOKUP(Data!$J685,tblCountries[[Actual]:[Continente]],3,FALSE)</f>
        <v>Asia</v>
      </c>
      <c r="M685" s="93" t="s">
        <v>17</v>
      </c>
      <c r="N685" s="97">
        <v>6</v>
      </c>
      <c r="O685" s="98" t="s">
        <v>4021</v>
      </c>
      <c r="P685" s="99" t="s">
        <v>4027</v>
      </c>
      <c r="Q685" s="100" t="s">
        <v>4048</v>
      </c>
    </row>
    <row r="686" spans="2:17" ht="15" customHeight="1" x14ac:dyDescent="0.25">
      <c r="B686" s="93" t="s">
        <v>2681</v>
      </c>
      <c r="C686" s="94">
        <v>41055.561944444446</v>
      </c>
      <c r="D686" s="95" t="s">
        <v>794</v>
      </c>
      <c r="E686" s="93">
        <v>3000</v>
      </c>
      <c r="F686" s="93" t="s">
        <v>5</v>
      </c>
      <c r="G686" s="96">
        <f>Data!$E686*VLOOKUP(Data!$F686,tblXrate[],2,FALSE)</f>
        <v>3000</v>
      </c>
      <c r="H686" s="93" t="s">
        <v>795</v>
      </c>
      <c r="I686" s="93" t="s">
        <v>355</v>
      </c>
      <c r="J686" s="93" t="s">
        <v>796</v>
      </c>
      <c r="K686" s="93" t="str">
        <f>VLOOKUP(Data!$J686,tblCountries[[Actual]:[Mapping]],2,FALSE)</f>
        <v>Cambodia</v>
      </c>
      <c r="L686" s="93" t="str">
        <f>VLOOKUP(Data!$J686,tblCountries[[Actual]:[Continente]],3,FALSE)</f>
        <v>Asia</v>
      </c>
      <c r="M686" s="93" t="s">
        <v>17</v>
      </c>
      <c r="N686" s="97">
        <v>2</v>
      </c>
      <c r="O686" s="99" t="s">
        <v>4024</v>
      </c>
      <c r="P686" s="99" t="s">
        <v>4027</v>
      </c>
      <c r="Q686" s="100" t="s">
        <v>4048</v>
      </c>
    </row>
    <row r="687" spans="2:17" ht="15" customHeight="1" x14ac:dyDescent="0.25">
      <c r="B687" s="93" t="s">
        <v>2682</v>
      </c>
      <c r="C687" s="94">
        <v>41055.562210648146</v>
      </c>
      <c r="D687" s="95" t="s">
        <v>797</v>
      </c>
      <c r="E687" s="93">
        <v>250000</v>
      </c>
      <c r="F687" s="93" t="s">
        <v>39</v>
      </c>
      <c r="G687" s="96">
        <f>Data!$E687*VLOOKUP(Data!$F687,tblXrate[],2,FALSE)</f>
        <v>4451.9791718606421</v>
      </c>
      <c r="H687" s="93" t="s">
        <v>798</v>
      </c>
      <c r="I687" s="93" t="s">
        <v>3938</v>
      </c>
      <c r="J687" s="93" t="s">
        <v>7</v>
      </c>
      <c r="K687" s="93" t="str">
        <f>VLOOKUP(Data!$J687,tblCountries[[Actual]:[Mapping]],2,FALSE)</f>
        <v>India</v>
      </c>
      <c r="L687" s="93" t="str">
        <f>VLOOKUP(Data!$J687,tblCountries[[Actual]:[Continente]],3,FALSE)</f>
        <v>Asia</v>
      </c>
      <c r="M687" s="93" t="s">
        <v>12</v>
      </c>
      <c r="N687" s="97">
        <v>4</v>
      </c>
      <c r="O687" s="99" t="s">
        <v>4024</v>
      </c>
      <c r="P687" s="99" t="s">
        <v>4027</v>
      </c>
      <c r="Q687" s="100" t="s">
        <v>4048</v>
      </c>
    </row>
    <row r="688" spans="2:17" ht="15" customHeight="1" x14ac:dyDescent="0.25">
      <c r="B688" s="93" t="s">
        <v>2683</v>
      </c>
      <c r="C688" s="94">
        <v>41055.563425925924</v>
      </c>
      <c r="D688" s="95" t="s">
        <v>799</v>
      </c>
      <c r="E688" s="93">
        <v>150000</v>
      </c>
      <c r="F688" s="93" t="s">
        <v>39</v>
      </c>
      <c r="G688" s="96">
        <f>Data!$E688*VLOOKUP(Data!$F688,tblXrate[],2,FALSE)</f>
        <v>2671.1875031163854</v>
      </c>
      <c r="H688" s="93" t="s">
        <v>800</v>
      </c>
      <c r="I688" s="93" t="s">
        <v>3940</v>
      </c>
      <c r="J688" s="93" t="s">
        <v>7</v>
      </c>
      <c r="K688" s="93" t="str">
        <f>VLOOKUP(Data!$J688,tblCountries[[Actual]:[Mapping]],2,FALSE)</f>
        <v>India</v>
      </c>
      <c r="L688" s="93" t="str">
        <f>VLOOKUP(Data!$J688,tblCountries[[Actual]:[Continente]],3,FALSE)</f>
        <v>Asia</v>
      </c>
      <c r="M688" s="93" t="s">
        <v>8</v>
      </c>
      <c r="N688" s="97">
        <v>4.5</v>
      </c>
      <c r="O688" s="99" t="s">
        <v>4024</v>
      </c>
      <c r="P688" s="99" t="s">
        <v>4027</v>
      </c>
      <c r="Q688" s="100" t="s">
        <v>4048</v>
      </c>
    </row>
    <row r="689" spans="2:17" ht="15" customHeight="1" x14ac:dyDescent="0.25">
      <c r="B689" s="93" t="s">
        <v>2684</v>
      </c>
      <c r="C689" s="94">
        <v>41055.567939814813</v>
      </c>
      <c r="D689" s="95">
        <v>278400</v>
      </c>
      <c r="E689" s="93">
        <v>278400</v>
      </c>
      <c r="F689" s="93" t="s">
        <v>39</v>
      </c>
      <c r="G689" s="96">
        <f>Data!$E689*VLOOKUP(Data!$F689,tblXrate[],2,FALSE)</f>
        <v>4957.7240057840108</v>
      </c>
      <c r="H689" s="93" t="s">
        <v>801</v>
      </c>
      <c r="I689" s="93" t="s">
        <v>51</v>
      </c>
      <c r="J689" s="93" t="s">
        <v>7</v>
      </c>
      <c r="K689" s="93" t="str">
        <f>VLOOKUP(Data!$J689,tblCountries[[Actual]:[Mapping]],2,FALSE)</f>
        <v>India</v>
      </c>
      <c r="L689" s="93" t="str">
        <f>VLOOKUP(Data!$J689,tblCountries[[Actual]:[Continente]],3,FALSE)</f>
        <v>Asia</v>
      </c>
      <c r="M689" s="93" t="s">
        <v>8</v>
      </c>
      <c r="N689" s="97">
        <v>5</v>
      </c>
      <c r="O689" s="98" t="s">
        <v>4021</v>
      </c>
      <c r="P689" s="99" t="s">
        <v>4027</v>
      </c>
      <c r="Q689" s="100" t="s">
        <v>4048</v>
      </c>
    </row>
    <row r="690" spans="2:17" ht="15" customHeight="1" x14ac:dyDescent="0.25">
      <c r="B690" s="93" t="s">
        <v>2685</v>
      </c>
      <c r="C690" s="94">
        <v>41055.571076388886</v>
      </c>
      <c r="D690" s="95">
        <v>180000</v>
      </c>
      <c r="E690" s="93">
        <v>180000</v>
      </c>
      <c r="F690" s="93" t="s">
        <v>39</v>
      </c>
      <c r="G690" s="96">
        <f>Data!$E690*VLOOKUP(Data!$F690,tblXrate[],2,FALSE)</f>
        <v>3205.4250037396623</v>
      </c>
      <c r="H690" s="93" t="s">
        <v>802</v>
      </c>
      <c r="I690" s="93" t="s">
        <v>309</v>
      </c>
      <c r="J690" s="93" t="s">
        <v>7</v>
      </c>
      <c r="K690" s="93" t="str">
        <f>VLOOKUP(Data!$J690,tblCountries[[Actual]:[Mapping]],2,FALSE)</f>
        <v>India</v>
      </c>
      <c r="L690" s="93" t="str">
        <f>VLOOKUP(Data!$J690,tblCountries[[Actual]:[Continente]],3,FALSE)</f>
        <v>Asia</v>
      </c>
      <c r="M690" s="93" t="s">
        <v>17</v>
      </c>
      <c r="N690" s="97">
        <v>14</v>
      </c>
      <c r="O690" s="99" t="s">
        <v>4020</v>
      </c>
      <c r="P690" s="99" t="s">
        <v>4027</v>
      </c>
      <c r="Q690" s="100" t="s">
        <v>4048</v>
      </c>
    </row>
    <row r="691" spans="2:17" ht="15" customHeight="1" x14ac:dyDescent="0.25">
      <c r="B691" s="93" t="s">
        <v>2686</v>
      </c>
      <c r="C691" s="94">
        <v>41055.571504629632</v>
      </c>
      <c r="D691" s="95">
        <v>800000</v>
      </c>
      <c r="E691" s="93">
        <v>800000</v>
      </c>
      <c r="F691" s="93" t="s">
        <v>39</v>
      </c>
      <c r="G691" s="96">
        <f>Data!$E691*VLOOKUP(Data!$F691,tblXrate[],2,FALSE)</f>
        <v>14246.333349954055</v>
      </c>
      <c r="H691" s="93" t="s">
        <v>51</v>
      </c>
      <c r="I691" s="93" t="s">
        <v>51</v>
      </c>
      <c r="J691" s="93" t="s">
        <v>7</v>
      </c>
      <c r="K691" s="93" t="str">
        <f>VLOOKUP(Data!$J691,tblCountries[[Actual]:[Mapping]],2,FALSE)</f>
        <v>India</v>
      </c>
      <c r="L691" s="93" t="str">
        <f>VLOOKUP(Data!$J691,tblCountries[[Actual]:[Continente]],3,FALSE)</f>
        <v>Asia</v>
      </c>
      <c r="M691" s="93" t="s">
        <v>8</v>
      </c>
      <c r="N691" s="97">
        <v>7</v>
      </c>
      <c r="O691" s="98" t="s">
        <v>4021</v>
      </c>
      <c r="P691" s="99" t="s">
        <v>4028</v>
      </c>
      <c r="Q691" s="100" t="s">
        <v>4048</v>
      </c>
    </row>
    <row r="692" spans="2:17" ht="15" customHeight="1" x14ac:dyDescent="0.25">
      <c r="B692" s="93" t="s">
        <v>2687</v>
      </c>
      <c r="C692" s="94">
        <v>41055.572835648149</v>
      </c>
      <c r="D692" s="95" t="s">
        <v>803</v>
      </c>
      <c r="E692" s="93">
        <v>300000</v>
      </c>
      <c r="F692" s="93" t="s">
        <v>39</v>
      </c>
      <c r="G692" s="96">
        <f>Data!$E692*VLOOKUP(Data!$F692,tblXrate[],2,FALSE)</f>
        <v>5342.3750062327708</v>
      </c>
      <c r="H692" s="93" t="s">
        <v>19</v>
      </c>
      <c r="I692" s="93" t="s">
        <v>19</v>
      </c>
      <c r="J692" s="93" t="s">
        <v>7</v>
      </c>
      <c r="K692" s="93" t="str">
        <f>VLOOKUP(Data!$J692,tblCountries[[Actual]:[Mapping]],2,FALSE)</f>
        <v>India</v>
      </c>
      <c r="L692" s="93" t="str">
        <f>VLOOKUP(Data!$J692,tblCountries[[Actual]:[Continente]],3,FALSE)</f>
        <v>Asia</v>
      </c>
      <c r="M692" s="93" t="s">
        <v>12</v>
      </c>
      <c r="N692" s="97">
        <v>7</v>
      </c>
      <c r="O692" s="98" t="s">
        <v>4021</v>
      </c>
      <c r="P692" s="99" t="s">
        <v>4027</v>
      </c>
      <c r="Q692" s="100" t="s">
        <v>4048</v>
      </c>
    </row>
    <row r="693" spans="2:17" ht="15" customHeight="1" x14ac:dyDescent="0.25">
      <c r="B693" s="93" t="s">
        <v>2688</v>
      </c>
      <c r="C693" s="94">
        <v>41055.574212962965</v>
      </c>
      <c r="D693" s="95" t="s">
        <v>804</v>
      </c>
      <c r="E693" s="93">
        <v>370000</v>
      </c>
      <c r="F693" s="93" t="s">
        <v>39</v>
      </c>
      <c r="G693" s="96">
        <f>Data!$E693*VLOOKUP(Data!$F693,tblXrate[],2,FALSE)</f>
        <v>6588.9291743537506</v>
      </c>
      <c r="H693" s="93" t="s">
        <v>385</v>
      </c>
      <c r="I693" s="93" t="s">
        <v>19</v>
      </c>
      <c r="J693" s="93" t="s">
        <v>7</v>
      </c>
      <c r="K693" s="93" t="str">
        <f>VLOOKUP(Data!$J693,tblCountries[[Actual]:[Mapping]],2,FALSE)</f>
        <v>India</v>
      </c>
      <c r="L693" s="93" t="str">
        <f>VLOOKUP(Data!$J693,tblCountries[[Actual]:[Continente]],3,FALSE)</f>
        <v>Asia</v>
      </c>
      <c r="M693" s="93" t="s">
        <v>12</v>
      </c>
      <c r="N693" s="97">
        <v>2</v>
      </c>
      <c r="O693" s="99" t="s">
        <v>4024</v>
      </c>
      <c r="P693" s="99" t="s">
        <v>4027</v>
      </c>
      <c r="Q693" s="100" t="s">
        <v>4048</v>
      </c>
    </row>
    <row r="694" spans="2:17" ht="15" customHeight="1" x14ac:dyDescent="0.25">
      <c r="B694" s="93" t="s">
        <v>2689</v>
      </c>
      <c r="C694" s="94">
        <v>41055.574374999997</v>
      </c>
      <c r="D694" s="95" t="s">
        <v>804</v>
      </c>
      <c r="E694" s="93">
        <v>370000</v>
      </c>
      <c r="F694" s="93" t="s">
        <v>39</v>
      </c>
      <c r="G694" s="96">
        <f>Data!$E694*VLOOKUP(Data!$F694,tblXrate[],2,FALSE)</f>
        <v>6588.9291743537506</v>
      </c>
      <c r="H694" s="93" t="s">
        <v>385</v>
      </c>
      <c r="I694" s="93" t="s">
        <v>19</v>
      </c>
      <c r="J694" s="93" t="s">
        <v>7</v>
      </c>
      <c r="K694" s="93" t="str">
        <f>VLOOKUP(Data!$J694,tblCountries[[Actual]:[Mapping]],2,FALSE)</f>
        <v>India</v>
      </c>
      <c r="L694" s="93" t="str">
        <f>VLOOKUP(Data!$J694,tblCountries[[Actual]:[Continente]],3,FALSE)</f>
        <v>Asia</v>
      </c>
      <c r="M694" s="93" t="s">
        <v>12</v>
      </c>
      <c r="N694" s="97">
        <v>2</v>
      </c>
      <c r="O694" s="99" t="s">
        <v>4024</v>
      </c>
      <c r="P694" s="99" t="s">
        <v>4027</v>
      </c>
      <c r="Q694" s="100" t="s">
        <v>4048</v>
      </c>
    </row>
    <row r="695" spans="2:17" ht="15" customHeight="1" x14ac:dyDescent="0.25">
      <c r="B695" s="93" t="s">
        <v>2690</v>
      </c>
      <c r="C695" s="94">
        <v>41055.576319444444</v>
      </c>
      <c r="D695" s="95">
        <v>35000</v>
      </c>
      <c r="E695" s="93">
        <v>35000</v>
      </c>
      <c r="F695" s="93" t="s">
        <v>5</v>
      </c>
      <c r="G695" s="96">
        <f>Data!$E695*VLOOKUP(Data!$F695,tblXrate[],2,FALSE)</f>
        <v>35000</v>
      </c>
      <c r="H695" s="93" t="s">
        <v>657</v>
      </c>
      <c r="I695" s="93" t="s">
        <v>66</v>
      </c>
      <c r="J695" s="93" t="s">
        <v>14</v>
      </c>
      <c r="K695" s="93" t="str">
        <f>VLOOKUP(Data!$J695,tblCountries[[Actual]:[Mapping]],2,FALSE)</f>
        <v>USA</v>
      </c>
      <c r="L695" s="93" t="str">
        <f>VLOOKUP(Data!$J695,tblCountries[[Actual]:[Continente]],3,FALSE)</f>
        <v>America</v>
      </c>
      <c r="M695" s="93" t="s">
        <v>8</v>
      </c>
      <c r="N695" s="97">
        <v>10</v>
      </c>
      <c r="O695" s="99" t="s">
        <v>4020</v>
      </c>
      <c r="P695" s="99" t="s">
        <v>4029</v>
      </c>
      <c r="Q695" s="100" t="s">
        <v>4048</v>
      </c>
    </row>
    <row r="696" spans="2:17" ht="15" customHeight="1" x14ac:dyDescent="0.25">
      <c r="B696" s="93" t="s">
        <v>2691</v>
      </c>
      <c r="C696" s="94">
        <v>41055.581377314818</v>
      </c>
      <c r="D696" s="95">
        <v>720000</v>
      </c>
      <c r="E696" s="93">
        <v>720000</v>
      </c>
      <c r="F696" s="93" t="s">
        <v>39</v>
      </c>
      <c r="G696" s="96">
        <f>Data!$E696*VLOOKUP(Data!$F696,tblXrate[],2,FALSE)</f>
        <v>12821.700014958649</v>
      </c>
      <c r="H696" s="93" t="s">
        <v>805</v>
      </c>
      <c r="I696" s="93" t="s">
        <v>309</v>
      </c>
      <c r="J696" s="93" t="s">
        <v>7</v>
      </c>
      <c r="K696" s="93" t="str">
        <f>VLOOKUP(Data!$J696,tblCountries[[Actual]:[Mapping]],2,FALSE)</f>
        <v>India</v>
      </c>
      <c r="L696" s="93" t="str">
        <f>VLOOKUP(Data!$J696,tblCountries[[Actual]:[Continente]],3,FALSE)</f>
        <v>Asia</v>
      </c>
      <c r="M696" s="93" t="s">
        <v>8</v>
      </c>
      <c r="N696" s="97">
        <v>4</v>
      </c>
      <c r="O696" s="99" t="s">
        <v>4024</v>
      </c>
      <c r="P696" s="99" t="s">
        <v>4028</v>
      </c>
      <c r="Q696" s="100" t="s">
        <v>4048</v>
      </c>
    </row>
    <row r="697" spans="2:17" ht="15" customHeight="1" x14ac:dyDescent="0.25">
      <c r="B697" s="93" t="s">
        <v>2692</v>
      </c>
      <c r="C697" s="94">
        <v>41055.584027777775</v>
      </c>
      <c r="D697" s="95">
        <v>600000</v>
      </c>
      <c r="E697" s="93">
        <v>600000</v>
      </c>
      <c r="F697" s="93" t="s">
        <v>39</v>
      </c>
      <c r="G697" s="96">
        <f>Data!$E697*VLOOKUP(Data!$F697,tblXrate[],2,FALSE)</f>
        <v>10684.750012465542</v>
      </c>
      <c r="H697" s="93" t="s">
        <v>806</v>
      </c>
      <c r="I697" s="93" t="s">
        <v>51</v>
      </c>
      <c r="J697" s="93" t="s">
        <v>7</v>
      </c>
      <c r="K697" s="93" t="str">
        <f>VLOOKUP(Data!$J697,tblCountries[[Actual]:[Mapping]],2,FALSE)</f>
        <v>India</v>
      </c>
      <c r="L697" s="93" t="str">
        <f>VLOOKUP(Data!$J697,tblCountries[[Actual]:[Continente]],3,FALSE)</f>
        <v>Asia</v>
      </c>
      <c r="M697" s="93" t="s">
        <v>24</v>
      </c>
      <c r="N697" s="97">
        <v>2</v>
      </c>
      <c r="O697" s="99" t="s">
        <v>4024</v>
      </c>
      <c r="P697" s="99" t="s">
        <v>4027</v>
      </c>
      <c r="Q697" s="100" t="s">
        <v>4048</v>
      </c>
    </row>
    <row r="698" spans="2:17" ht="15" customHeight="1" x14ac:dyDescent="0.25">
      <c r="B698" s="93" t="s">
        <v>2693</v>
      </c>
      <c r="C698" s="94">
        <v>41055.584131944444</v>
      </c>
      <c r="D698" s="95">
        <v>10000</v>
      </c>
      <c r="E698" s="93">
        <v>10000</v>
      </c>
      <c r="F698" s="93" t="s">
        <v>5</v>
      </c>
      <c r="G698" s="96">
        <f>Data!$E698*VLOOKUP(Data!$F698,tblXrate[],2,FALSE)</f>
        <v>10000</v>
      </c>
      <c r="H698" s="93" t="s">
        <v>746</v>
      </c>
      <c r="I698" s="93" t="s">
        <v>51</v>
      </c>
      <c r="J698" s="93" t="s">
        <v>7</v>
      </c>
      <c r="K698" s="93" t="str">
        <f>VLOOKUP(Data!$J698,tblCountries[[Actual]:[Mapping]],2,FALSE)</f>
        <v>India</v>
      </c>
      <c r="L698" s="93" t="str">
        <f>VLOOKUP(Data!$J698,tblCountries[[Actual]:[Continente]],3,FALSE)</f>
        <v>Asia</v>
      </c>
      <c r="M698" s="93" t="s">
        <v>8</v>
      </c>
      <c r="N698" s="97">
        <v>2</v>
      </c>
      <c r="O698" s="99" t="s">
        <v>4024</v>
      </c>
      <c r="P698" s="99" t="s">
        <v>4027</v>
      </c>
      <c r="Q698" s="100" t="s">
        <v>4048</v>
      </c>
    </row>
    <row r="699" spans="2:17" ht="15" customHeight="1" x14ac:dyDescent="0.25">
      <c r="B699" s="93" t="s">
        <v>2694</v>
      </c>
      <c r="C699" s="94">
        <v>41055.586516203701</v>
      </c>
      <c r="D699" s="95" t="s">
        <v>807</v>
      </c>
      <c r="E699" s="93">
        <v>120000</v>
      </c>
      <c r="F699" s="93" t="s">
        <v>39</v>
      </c>
      <c r="G699" s="96">
        <f>Data!$E699*VLOOKUP(Data!$F699,tblXrate[],2,FALSE)</f>
        <v>2136.9500024931081</v>
      </c>
      <c r="H699" s="93" t="s">
        <v>808</v>
      </c>
      <c r="I699" s="93" t="s">
        <v>19</v>
      </c>
      <c r="J699" s="93" t="s">
        <v>7</v>
      </c>
      <c r="K699" s="93" t="str">
        <f>VLOOKUP(Data!$J699,tblCountries[[Actual]:[Mapping]],2,FALSE)</f>
        <v>India</v>
      </c>
      <c r="L699" s="93" t="str">
        <f>VLOOKUP(Data!$J699,tblCountries[[Actual]:[Continente]],3,FALSE)</f>
        <v>Asia</v>
      </c>
      <c r="M699" s="93" t="s">
        <v>24</v>
      </c>
      <c r="N699" s="97">
        <v>6.1</v>
      </c>
      <c r="O699" s="98" t="s">
        <v>4021</v>
      </c>
      <c r="P699" s="99" t="s">
        <v>4027</v>
      </c>
      <c r="Q699" s="100" t="s">
        <v>4048</v>
      </c>
    </row>
    <row r="700" spans="2:17" ht="15" customHeight="1" x14ac:dyDescent="0.25">
      <c r="B700" s="93" t="s">
        <v>2695</v>
      </c>
      <c r="C700" s="94">
        <v>41055.590868055559</v>
      </c>
      <c r="D700" s="95" t="s">
        <v>809</v>
      </c>
      <c r="E700" s="93">
        <v>480000</v>
      </c>
      <c r="F700" s="93" t="s">
        <v>39</v>
      </c>
      <c r="G700" s="96">
        <f>Data!$E700*VLOOKUP(Data!$F700,tblXrate[],2,FALSE)</f>
        <v>8547.8000099724322</v>
      </c>
      <c r="H700" s="93" t="s">
        <v>206</v>
      </c>
      <c r="I700" s="93" t="s">
        <v>19</v>
      </c>
      <c r="J700" s="93" t="s">
        <v>7</v>
      </c>
      <c r="K700" s="93" t="str">
        <f>VLOOKUP(Data!$J700,tblCountries[[Actual]:[Mapping]],2,FALSE)</f>
        <v>India</v>
      </c>
      <c r="L700" s="93" t="str">
        <f>VLOOKUP(Data!$J700,tblCountries[[Actual]:[Continente]],3,FALSE)</f>
        <v>Asia</v>
      </c>
      <c r="M700" s="93" t="s">
        <v>8</v>
      </c>
      <c r="N700" s="97">
        <v>4</v>
      </c>
      <c r="O700" s="99" t="s">
        <v>4024</v>
      </c>
      <c r="P700" s="99" t="s">
        <v>4027</v>
      </c>
      <c r="Q700" s="100" t="s">
        <v>4048</v>
      </c>
    </row>
    <row r="701" spans="2:17" ht="15" customHeight="1" x14ac:dyDescent="0.25">
      <c r="B701" s="93" t="s">
        <v>2696</v>
      </c>
      <c r="C701" s="94">
        <v>41055.591574074075</v>
      </c>
      <c r="D701" s="95" t="s">
        <v>810</v>
      </c>
      <c r="E701" s="93">
        <v>450000</v>
      </c>
      <c r="F701" s="93" t="s">
        <v>39</v>
      </c>
      <c r="G701" s="96">
        <f>Data!$E701*VLOOKUP(Data!$F701,tblXrate[],2,FALSE)</f>
        <v>8013.5625093491553</v>
      </c>
      <c r="H701" s="93" t="s">
        <v>152</v>
      </c>
      <c r="I701" s="93" t="s">
        <v>19</v>
      </c>
      <c r="J701" s="93" t="s">
        <v>7</v>
      </c>
      <c r="K701" s="93" t="str">
        <f>VLOOKUP(Data!$J701,tblCountries[[Actual]:[Mapping]],2,FALSE)</f>
        <v>India</v>
      </c>
      <c r="L701" s="93" t="str">
        <f>VLOOKUP(Data!$J701,tblCountries[[Actual]:[Continente]],3,FALSE)</f>
        <v>Asia</v>
      </c>
      <c r="M701" s="93" t="s">
        <v>12</v>
      </c>
      <c r="N701" s="97">
        <v>8</v>
      </c>
      <c r="O701" s="98" t="s">
        <v>4021</v>
      </c>
      <c r="P701" s="99" t="s">
        <v>4027</v>
      </c>
      <c r="Q701" s="100" t="s">
        <v>4048</v>
      </c>
    </row>
    <row r="702" spans="2:17" ht="15" customHeight="1" x14ac:dyDescent="0.25">
      <c r="B702" s="93" t="s">
        <v>2697</v>
      </c>
      <c r="C702" s="94">
        <v>41055.593460648146</v>
      </c>
      <c r="D702" s="95">
        <v>400000</v>
      </c>
      <c r="E702" s="93">
        <v>400000</v>
      </c>
      <c r="F702" s="93" t="s">
        <v>39</v>
      </c>
      <c r="G702" s="96">
        <f>Data!$E702*VLOOKUP(Data!$F702,tblXrate[],2,FALSE)</f>
        <v>7123.1666749770275</v>
      </c>
      <c r="H702" s="93" t="s">
        <v>355</v>
      </c>
      <c r="I702" s="93" t="s">
        <v>355</v>
      </c>
      <c r="J702" s="93" t="s">
        <v>7</v>
      </c>
      <c r="K702" s="93" t="str">
        <f>VLOOKUP(Data!$J702,tblCountries[[Actual]:[Mapping]],2,FALSE)</f>
        <v>India</v>
      </c>
      <c r="L702" s="93" t="str">
        <f>VLOOKUP(Data!$J702,tblCountries[[Actual]:[Continente]],3,FALSE)</f>
        <v>Asia</v>
      </c>
      <c r="M702" s="93" t="s">
        <v>8</v>
      </c>
      <c r="N702" s="97">
        <v>6.1</v>
      </c>
      <c r="O702" s="98" t="s">
        <v>4021</v>
      </c>
      <c r="P702" s="99" t="s">
        <v>4027</v>
      </c>
      <c r="Q702" s="100" t="s">
        <v>4048</v>
      </c>
    </row>
    <row r="703" spans="2:17" ht="15" customHeight="1" x14ac:dyDescent="0.25">
      <c r="B703" s="93" t="s">
        <v>2698</v>
      </c>
      <c r="C703" s="94">
        <v>41055.594606481478</v>
      </c>
      <c r="D703" s="95" t="s">
        <v>811</v>
      </c>
      <c r="E703" s="93">
        <v>2300000</v>
      </c>
      <c r="F703" s="93" t="s">
        <v>39</v>
      </c>
      <c r="G703" s="96">
        <f>Data!$E703*VLOOKUP(Data!$F703,tblXrate[],2,FALSE)</f>
        <v>40958.208381117904</v>
      </c>
      <c r="H703" s="93" t="s">
        <v>255</v>
      </c>
      <c r="I703" s="93" t="s">
        <v>19</v>
      </c>
      <c r="J703" s="93" t="s">
        <v>7</v>
      </c>
      <c r="K703" s="93" t="str">
        <f>VLOOKUP(Data!$J703,tblCountries[[Actual]:[Mapping]],2,FALSE)</f>
        <v>India</v>
      </c>
      <c r="L703" s="93" t="str">
        <f>VLOOKUP(Data!$J703,tblCountries[[Actual]:[Continente]],3,FALSE)</f>
        <v>Asia</v>
      </c>
      <c r="M703" s="93" t="s">
        <v>12</v>
      </c>
      <c r="N703" s="97">
        <v>5</v>
      </c>
      <c r="O703" s="98" t="s">
        <v>4021</v>
      </c>
      <c r="P703" s="99" t="s">
        <v>4029</v>
      </c>
      <c r="Q703" s="100" t="s">
        <v>4048</v>
      </c>
    </row>
    <row r="704" spans="2:17" ht="15" customHeight="1" x14ac:dyDescent="0.25">
      <c r="B704" s="93" t="s">
        <v>2699</v>
      </c>
      <c r="C704" s="94">
        <v>41055.595960648148</v>
      </c>
      <c r="D704" s="95">
        <v>636000</v>
      </c>
      <c r="E704" s="93">
        <v>636000</v>
      </c>
      <c r="F704" s="93" t="s">
        <v>39</v>
      </c>
      <c r="G704" s="96">
        <f>Data!$E704*VLOOKUP(Data!$F704,tblXrate[],2,FALSE)</f>
        <v>11325.835013213473</v>
      </c>
      <c r="H704" s="93" t="s">
        <v>812</v>
      </c>
      <c r="I704" s="93" t="s">
        <v>51</v>
      </c>
      <c r="J704" s="93" t="s">
        <v>7</v>
      </c>
      <c r="K704" s="93" t="str">
        <f>VLOOKUP(Data!$J704,tblCountries[[Actual]:[Mapping]],2,FALSE)</f>
        <v>India</v>
      </c>
      <c r="L704" s="93" t="str">
        <f>VLOOKUP(Data!$J704,tblCountries[[Actual]:[Continente]],3,FALSE)</f>
        <v>Asia</v>
      </c>
      <c r="M704" s="93" t="s">
        <v>8</v>
      </c>
      <c r="N704" s="97">
        <v>2</v>
      </c>
      <c r="O704" s="99" t="s">
        <v>4024</v>
      </c>
      <c r="P704" s="99" t="s">
        <v>4027</v>
      </c>
      <c r="Q704" s="100" t="s">
        <v>4048</v>
      </c>
    </row>
    <row r="705" spans="2:17" ht="15" customHeight="1" x14ac:dyDescent="0.25">
      <c r="B705" s="93" t="s">
        <v>2700</v>
      </c>
      <c r="C705" s="94">
        <v>41055.597488425927</v>
      </c>
      <c r="D705" s="95" t="s">
        <v>813</v>
      </c>
      <c r="E705" s="93">
        <v>15000</v>
      </c>
      <c r="F705" s="93" t="s">
        <v>5</v>
      </c>
      <c r="G705" s="96">
        <f>Data!$E705*VLOOKUP(Data!$F705,tblXrate[],2,FALSE)</f>
        <v>15000</v>
      </c>
      <c r="H705" s="93" t="s">
        <v>814</v>
      </c>
      <c r="I705" s="93" t="s">
        <v>309</v>
      </c>
      <c r="J705" s="93" t="s">
        <v>815</v>
      </c>
      <c r="K705" s="93" t="str">
        <f>VLOOKUP(Data!$J705,tblCountries[[Actual]:[Mapping]],2,FALSE)</f>
        <v>Lithuania</v>
      </c>
      <c r="L705" s="93" t="str">
        <f>VLOOKUP(Data!$J705,tblCountries[[Actual]:[Continente]],3,FALSE)</f>
        <v>Europa</v>
      </c>
      <c r="M705" s="93" t="s">
        <v>8</v>
      </c>
      <c r="N705" s="97">
        <v>2</v>
      </c>
      <c r="O705" s="99" t="s">
        <v>4024</v>
      </c>
      <c r="P705" s="99" t="s">
        <v>4028</v>
      </c>
      <c r="Q705" s="100" t="s">
        <v>4048</v>
      </c>
    </row>
    <row r="706" spans="2:17" ht="15" customHeight="1" x14ac:dyDescent="0.25">
      <c r="B706" s="93" t="s">
        <v>2701</v>
      </c>
      <c r="C706" s="94">
        <v>41055.598668981482</v>
      </c>
      <c r="D706" s="95">
        <v>1000</v>
      </c>
      <c r="E706" s="93">
        <v>12000</v>
      </c>
      <c r="F706" s="93" t="s">
        <v>5</v>
      </c>
      <c r="G706" s="96">
        <f>Data!$E706*VLOOKUP(Data!$F706,tblXrate[],2,FALSE)</f>
        <v>12000</v>
      </c>
      <c r="H706" s="93" t="s">
        <v>816</v>
      </c>
      <c r="I706" s="93" t="s">
        <v>19</v>
      </c>
      <c r="J706" s="93" t="s">
        <v>817</v>
      </c>
      <c r="K706" s="93" t="str">
        <f>VLOOKUP(Data!$J706,tblCountries[[Actual]:[Mapping]],2,FALSE)</f>
        <v>UAE</v>
      </c>
      <c r="L706" s="93" t="str">
        <f>VLOOKUP(Data!$J706,tblCountries[[Actual]:[Continente]],3,FALSE)</f>
        <v>Asia</v>
      </c>
      <c r="M706" s="93" t="s">
        <v>8</v>
      </c>
      <c r="N706" s="97">
        <v>12</v>
      </c>
      <c r="O706" s="99" t="s">
        <v>4020</v>
      </c>
      <c r="P706" s="99" t="s">
        <v>4028</v>
      </c>
      <c r="Q706" s="100" t="s">
        <v>4048</v>
      </c>
    </row>
    <row r="707" spans="2:17" ht="15" customHeight="1" x14ac:dyDescent="0.25">
      <c r="B707" s="93" t="s">
        <v>2702</v>
      </c>
      <c r="C707" s="94">
        <v>41055.599861111114</v>
      </c>
      <c r="D707" s="95">
        <v>500000</v>
      </c>
      <c r="E707" s="93">
        <v>500000</v>
      </c>
      <c r="F707" s="93" t="s">
        <v>39</v>
      </c>
      <c r="G707" s="96">
        <f>Data!$E707*VLOOKUP(Data!$F707,tblXrate[],2,FALSE)</f>
        <v>8903.9583437212841</v>
      </c>
      <c r="H707" s="93" t="s">
        <v>818</v>
      </c>
      <c r="I707" s="93" t="s">
        <v>3938</v>
      </c>
      <c r="J707" s="93" t="s">
        <v>7</v>
      </c>
      <c r="K707" s="93" t="str">
        <f>VLOOKUP(Data!$J707,tblCountries[[Actual]:[Mapping]],2,FALSE)</f>
        <v>India</v>
      </c>
      <c r="L707" s="93" t="str">
        <f>VLOOKUP(Data!$J707,tblCountries[[Actual]:[Continente]],3,FALSE)</f>
        <v>Asia</v>
      </c>
      <c r="M707" s="93" t="s">
        <v>17</v>
      </c>
      <c r="N707" s="97">
        <v>1</v>
      </c>
      <c r="O707" s="99" t="s">
        <v>4024</v>
      </c>
      <c r="P707" s="99" t="s">
        <v>4027</v>
      </c>
      <c r="Q707" s="100" t="s">
        <v>4048</v>
      </c>
    </row>
    <row r="708" spans="2:17" ht="15" customHeight="1" x14ac:dyDescent="0.25">
      <c r="B708" s="93" t="s">
        <v>2703</v>
      </c>
      <c r="C708" s="94">
        <v>41055.606377314813</v>
      </c>
      <c r="D708" s="95">
        <v>500000</v>
      </c>
      <c r="E708" s="93">
        <v>500000</v>
      </c>
      <c r="F708" s="93" t="s">
        <v>39</v>
      </c>
      <c r="G708" s="96">
        <f>Data!$E708*VLOOKUP(Data!$F708,tblXrate[],2,FALSE)</f>
        <v>8903.9583437212841</v>
      </c>
      <c r="H708" s="93" t="s">
        <v>278</v>
      </c>
      <c r="I708" s="93" t="s">
        <v>278</v>
      </c>
      <c r="J708" s="93" t="s">
        <v>7</v>
      </c>
      <c r="K708" s="93" t="str">
        <f>VLOOKUP(Data!$J708,tblCountries[[Actual]:[Mapping]],2,FALSE)</f>
        <v>India</v>
      </c>
      <c r="L708" s="93" t="str">
        <f>VLOOKUP(Data!$J708,tblCountries[[Actual]:[Continente]],3,FALSE)</f>
        <v>Asia</v>
      </c>
      <c r="M708" s="93" t="s">
        <v>12</v>
      </c>
      <c r="N708" s="97">
        <v>2</v>
      </c>
      <c r="O708" s="99" t="s">
        <v>4024</v>
      </c>
      <c r="P708" s="99" t="s">
        <v>4027</v>
      </c>
      <c r="Q708" s="100" t="s">
        <v>4048</v>
      </c>
    </row>
    <row r="709" spans="2:17" ht="15" customHeight="1" x14ac:dyDescent="0.25">
      <c r="B709" s="93" t="s">
        <v>2704</v>
      </c>
      <c r="C709" s="94">
        <v>41055.608194444445</v>
      </c>
      <c r="D709" s="95" t="s">
        <v>819</v>
      </c>
      <c r="E709" s="93">
        <v>720000</v>
      </c>
      <c r="F709" s="93" t="s">
        <v>39</v>
      </c>
      <c r="G709" s="96">
        <f>Data!$E709*VLOOKUP(Data!$F709,tblXrate[],2,FALSE)</f>
        <v>12821.700014958649</v>
      </c>
      <c r="H709" s="93" t="s">
        <v>820</v>
      </c>
      <c r="I709" s="93" t="s">
        <v>51</v>
      </c>
      <c r="J709" s="93" t="s">
        <v>7</v>
      </c>
      <c r="K709" s="93" t="str">
        <f>VLOOKUP(Data!$J709,tblCountries[[Actual]:[Mapping]],2,FALSE)</f>
        <v>India</v>
      </c>
      <c r="L709" s="93" t="str">
        <f>VLOOKUP(Data!$J709,tblCountries[[Actual]:[Continente]],3,FALSE)</f>
        <v>Asia</v>
      </c>
      <c r="M709" s="93" t="s">
        <v>12</v>
      </c>
      <c r="N709" s="97">
        <v>10</v>
      </c>
      <c r="O709" s="99" t="s">
        <v>4020</v>
      </c>
      <c r="P709" s="99" t="s">
        <v>4028</v>
      </c>
      <c r="Q709" s="100" t="s">
        <v>4048</v>
      </c>
    </row>
    <row r="710" spans="2:17" ht="15" customHeight="1" x14ac:dyDescent="0.25">
      <c r="B710" s="93" t="s">
        <v>2705</v>
      </c>
      <c r="C710" s="94">
        <v>41055.611805555556</v>
      </c>
      <c r="D710" s="95" t="s">
        <v>821</v>
      </c>
      <c r="E710" s="93">
        <v>180000</v>
      </c>
      <c r="F710" s="93" t="s">
        <v>39</v>
      </c>
      <c r="G710" s="96">
        <f>Data!$E710*VLOOKUP(Data!$F710,tblXrate[],2,FALSE)</f>
        <v>3205.4250037396623</v>
      </c>
      <c r="H710" s="93" t="s">
        <v>822</v>
      </c>
      <c r="I710" s="93" t="s">
        <v>51</v>
      </c>
      <c r="J710" s="93" t="s">
        <v>7</v>
      </c>
      <c r="K710" s="93" t="str">
        <f>VLOOKUP(Data!$J710,tblCountries[[Actual]:[Mapping]],2,FALSE)</f>
        <v>India</v>
      </c>
      <c r="L710" s="93" t="str">
        <f>VLOOKUP(Data!$J710,tblCountries[[Actual]:[Continente]],3,FALSE)</f>
        <v>Asia</v>
      </c>
      <c r="M710" s="93" t="s">
        <v>12</v>
      </c>
      <c r="N710" s="97">
        <v>7</v>
      </c>
      <c r="O710" s="98" t="s">
        <v>4021</v>
      </c>
      <c r="P710" s="99" t="s">
        <v>4027</v>
      </c>
      <c r="Q710" s="100" t="s">
        <v>4048</v>
      </c>
    </row>
    <row r="711" spans="2:17" ht="15" customHeight="1" x14ac:dyDescent="0.25">
      <c r="B711" s="93" t="s">
        <v>2706</v>
      </c>
      <c r="C711" s="94">
        <v>41055.615914351853</v>
      </c>
      <c r="D711" s="95">
        <v>375000</v>
      </c>
      <c r="E711" s="93">
        <v>375000</v>
      </c>
      <c r="F711" s="93" t="s">
        <v>39</v>
      </c>
      <c r="G711" s="96">
        <f>Data!$E711*VLOOKUP(Data!$F711,tblXrate[],2,FALSE)</f>
        <v>6677.9687577909626</v>
      </c>
      <c r="H711" s="93" t="s">
        <v>90</v>
      </c>
      <c r="I711" s="93" t="s">
        <v>51</v>
      </c>
      <c r="J711" s="93" t="s">
        <v>7</v>
      </c>
      <c r="K711" s="93" t="str">
        <f>VLOOKUP(Data!$J711,tblCountries[[Actual]:[Mapping]],2,FALSE)</f>
        <v>India</v>
      </c>
      <c r="L711" s="93" t="str">
        <f>VLOOKUP(Data!$J711,tblCountries[[Actual]:[Continente]],3,FALSE)</f>
        <v>Asia</v>
      </c>
      <c r="M711" s="93" t="s">
        <v>17</v>
      </c>
      <c r="N711" s="97">
        <v>6</v>
      </c>
      <c r="O711" s="98" t="s">
        <v>4021</v>
      </c>
      <c r="P711" s="99" t="s">
        <v>4027</v>
      </c>
      <c r="Q711" s="100" t="s">
        <v>4048</v>
      </c>
    </row>
    <row r="712" spans="2:17" ht="15" customHeight="1" x14ac:dyDescent="0.25">
      <c r="B712" s="93" t="s">
        <v>2707</v>
      </c>
      <c r="C712" s="94">
        <v>41055.618773148148</v>
      </c>
      <c r="D712" s="95">
        <v>85000</v>
      </c>
      <c r="E712" s="93">
        <v>85000</v>
      </c>
      <c r="F712" s="93" t="s">
        <v>667</v>
      </c>
      <c r="G712" s="96">
        <f>Data!$E712*VLOOKUP(Data!$F712,tblXrate[],2,FALSE)</f>
        <v>67794.987956419791</v>
      </c>
      <c r="H712" s="93" t="s">
        <v>823</v>
      </c>
      <c r="I712" s="93" t="s">
        <v>51</v>
      </c>
      <c r="J712" s="93" t="s">
        <v>669</v>
      </c>
      <c r="K712" s="93" t="str">
        <f>VLOOKUP(Data!$J712,tblCountries[[Actual]:[Mapping]],2,FALSE)</f>
        <v>New Zealand</v>
      </c>
      <c r="L712" s="93" t="str">
        <f>VLOOKUP(Data!$J712,tblCountries[[Actual]:[Continente]],3,FALSE)</f>
        <v>Oceania</v>
      </c>
      <c r="M712" s="93" t="s">
        <v>8</v>
      </c>
      <c r="N712" s="97">
        <v>15</v>
      </c>
      <c r="O712" s="99" t="s">
        <v>4020</v>
      </c>
      <c r="P712" s="99" t="s">
        <v>4030</v>
      </c>
      <c r="Q712" s="100" t="s">
        <v>4049</v>
      </c>
    </row>
    <row r="713" spans="2:17" ht="15" customHeight="1" x14ac:dyDescent="0.25">
      <c r="B713" s="93" t="s">
        <v>2708</v>
      </c>
      <c r="C713" s="94">
        <v>41055.623368055552</v>
      </c>
      <c r="D713" s="95">
        <v>31250</v>
      </c>
      <c r="E713" s="93">
        <v>31250</v>
      </c>
      <c r="F713" s="93" t="s">
        <v>5</v>
      </c>
      <c r="G713" s="96">
        <f>Data!$E713*VLOOKUP(Data!$F713,tblXrate[],2,FALSE)</f>
        <v>31250</v>
      </c>
      <c r="H713" s="93" t="s">
        <v>824</v>
      </c>
      <c r="I713" s="93" t="s">
        <v>51</v>
      </c>
      <c r="J713" s="93" t="s">
        <v>7</v>
      </c>
      <c r="K713" s="93" t="str">
        <f>VLOOKUP(Data!$J713,tblCountries[[Actual]:[Mapping]],2,FALSE)</f>
        <v>India</v>
      </c>
      <c r="L713" s="93" t="str">
        <f>VLOOKUP(Data!$J713,tblCountries[[Actual]:[Continente]],3,FALSE)</f>
        <v>Asia</v>
      </c>
      <c r="M713" s="93" t="s">
        <v>17</v>
      </c>
      <c r="N713" s="97">
        <v>6</v>
      </c>
      <c r="O713" s="98" t="s">
        <v>4021</v>
      </c>
      <c r="P713" s="99" t="s">
        <v>4029</v>
      </c>
      <c r="Q713" s="100" t="s">
        <v>4048</v>
      </c>
    </row>
    <row r="714" spans="2:17" ht="15" customHeight="1" x14ac:dyDescent="0.25">
      <c r="B714" s="93" t="s">
        <v>2709</v>
      </c>
      <c r="C714" s="94">
        <v>41055.623437499999</v>
      </c>
      <c r="D714" s="95" t="s">
        <v>825</v>
      </c>
      <c r="E714" s="93">
        <v>204000</v>
      </c>
      <c r="F714" s="93" t="s">
        <v>31</v>
      </c>
      <c r="G714" s="96">
        <f>Data!$E714*VLOOKUP(Data!$F714,tblXrate[],2,FALSE)</f>
        <v>2165.2740982270229</v>
      </c>
      <c r="H714" s="93" t="s">
        <v>826</v>
      </c>
      <c r="I714" s="93" t="s">
        <v>51</v>
      </c>
      <c r="J714" s="93" t="s">
        <v>16</v>
      </c>
      <c r="K714" s="93" t="str">
        <f>VLOOKUP(Data!$J714,tblCountries[[Actual]:[Mapping]],2,FALSE)</f>
        <v>Pakistan</v>
      </c>
      <c r="L714" s="93" t="str">
        <f>VLOOKUP(Data!$J714,tblCountries[[Actual]:[Continente]],3,FALSE)</f>
        <v>Asia</v>
      </c>
      <c r="M714" s="93" t="s">
        <v>12</v>
      </c>
      <c r="N714" s="97">
        <v>2</v>
      </c>
      <c r="O714" s="99" t="s">
        <v>4024</v>
      </c>
      <c r="P714" s="99" t="s">
        <v>4027</v>
      </c>
      <c r="Q714" s="100" t="s">
        <v>4048</v>
      </c>
    </row>
    <row r="715" spans="2:17" ht="15" customHeight="1" x14ac:dyDescent="0.25">
      <c r="B715" s="93" t="s">
        <v>2710</v>
      </c>
      <c r="C715" s="94">
        <v>41055.623888888891</v>
      </c>
      <c r="D715" s="95" t="s">
        <v>827</v>
      </c>
      <c r="E715" s="93">
        <v>400000</v>
      </c>
      <c r="F715" s="93" t="s">
        <v>39</v>
      </c>
      <c r="G715" s="96">
        <f>Data!$E715*VLOOKUP(Data!$F715,tblXrate[],2,FALSE)</f>
        <v>7123.1666749770275</v>
      </c>
      <c r="H715" s="93" t="s">
        <v>828</v>
      </c>
      <c r="I715" s="93" t="s">
        <v>3938</v>
      </c>
      <c r="J715" s="93" t="s">
        <v>7</v>
      </c>
      <c r="K715" s="93" t="str">
        <f>VLOOKUP(Data!$J715,tblCountries[[Actual]:[Mapping]],2,FALSE)</f>
        <v>India</v>
      </c>
      <c r="L715" s="93" t="str">
        <f>VLOOKUP(Data!$J715,tblCountries[[Actual]:[Continente]],3,FALSE)</f>
        <v>Asia</v>
      </c>
      <c r="M715" s="93" t="s">
        <v>12</v>
      </c>
      <c r="N715" s="97">
        <v>4</v>
      </c>
      <c r="O715" s="99" t="s">
        <v>4024</v>
      </c>
      <c r="P715" s="99" t="s">
        <v>4027</v>
      </c>
      <c r="Q715" s="100" t="s">
        <v>4048</v>
      </c>
    </row>
    <row r="716" spans="2:17" ht="15" customHeight="1" x14ac:dyDescent="0.25">
      <c r="B716" s="93" t="s">
        <v>2711</v>
      </c>
      <c r="C716" s="94">
        <v>41055.625694444447</v>
      </c>
      <c r="D716" s="95" t="s">
        <v>829</v>
      </c>
      <c r="E716" s="93">
        <v>130000</v>
      </c>
      <c r="F716" s="93" t="s">
        <v>5</v>
      </c>
      <c r="G716" s="96">
        <f>Data!$E716*VLOOKUP(Data!$F716,tblXrate[],2,FALSE)</f>
        <v>130000</v>
      </c>
      <c r="H716" s="93" t="s">
        <v>830</v>
      </c>
      <c r="I716" s="93" t="s">
        <v>51</v>
      </c>
      <c r="J716" s="93" t="s">
        <v>83</v>
      </c>
      <c r="K716" s="93" t="str">
        <f>VLOOKUP(Data!$J716,tblCountries[[Actual]:[Mapping]],2,FALSE)</f>
        <v>Australia</v>
      </c>
      <c r="L716" s="93" t="str">
        <f>VLOOKUP(Data!$J716,tblCountries[[Actual]:[Continente]],3,FALSE)</f>
        <v>Oceania</v>
      </c>
      <c r="M716" s="93" t="s">
        <v>8</v>
      </c>
      <c r="N716" s="97">
        <v>3</v>
      </c>
      <c r="O716" s="99" t="s">
        <v>4024</v>
      </c>
      <c r="P716" s="99" t="s">
        <v>4031</v>
      </c>
      <c r="Q716" s="100" t="s">
        <v>4049</v>
      </c>
    </row>
    <row r="717" spans="2:17" ht="15" customHeight="1" x14ac:dyDescent="0.25">
      <c r="B717" s="93" t="s">
        <v>2712</v>
      </c>
      <c r="C717" s="94">
        <v>41055.626168981478</v>
      </c>
      <c r="D717" s="95" t="s">
        <v>831</v>
      </c>
      <c r="E717" s="93">
        <v>250000</v>
      </c>
      <c r="F717" s="93" t="s">
        <v>39</v>
      </c>
      <c r="G717" s="96">
        <f>Data!$E717*VLOOKUP(Data!$F717,tblXrate[],2,FALSE)</f>
        <v>4451.9791718606421</v>
      </c>
      <c r="H717" s="93" t="s">
        <v>801</v>
      </c>
      <c r="I717" s="93" t="s">
        <v>51</v>
      </c>
      <c r="J717" s="93" t="s">
        <v>7</v>
      </c>
      <c r="K717" s="93" t="str">
        <f>VLOOKUP(Data!$J717,tblCountries[[Actual]:[Mapping]],2,FALSE)</f>
        <v>India</v>
      </c>
      <c r="L717" s="93" t="str">
        <f>VLOOKUP(Data!$J717,tblCountries[[Actual]:[Continente]],3,FALSE)</f>
        <v>Asia</v>
      </c>
      <c r="M717" s="93" t="s">
        <v>8</v>
      </c>
      <c r="N717" s="97">
        <v>6</v>
      </c>
      <c r="O717" s="98" t="s">
        <v>4021</v>
      </c>
      <c r="P717" s="99" t="s">
        <v>4027</v>
      </c>
      <c r="Q717" s="100" t="s">
        <v>4048</v>
      </c>
    </row>
    <row r="718" spans="2:17" ht="15" customHeight="1" x14ac:dyDescent="0.25">
      <c r="B718" s="93" t="s">
        <v>2713</v>
      </c>
      <c r="C718" s="94">
        <v>41055.626782407409</v>
      </c>
      <c r="D718" s="95">
        <v>800</v>
      </c>
      <c r="E718" s="93">
        <v>9600</v>
      </c>
      <c r="F718" s="93" t="s">
        <v>5</v>
      </c>
      <c r="G718" s="96">
        <f>Data!$E718*VLOOKUP(Data!$F718,tblXrate[],2,FALSE)</f>
        <v>9600</v>
      </c>
      <c r="H718" s="93" t="s">
        <v>146</v>
      </c>
      <c r="I718" s="93" t="s">
        <v>19</v>
      </c>
      <c r="J718" s="93" t="s">
        <v>47</v>
      </c>
      <c r="K718" s="93" t="str">
        <f>VLOOKUP(Data!$J718,tblCountries[[Actual]:[Mapping]],2,FALSE)</f>
        <v>South Africa</v>
      </c>
      <c r="L718" s="93" t="str">
        <f>VLOOKUP(Data!$J718,tblCountries[[Actual]:[Continente]],3,FALSE)</f>
        <v>Africa</v>
      </c>
      <c r="M718" s="93" t="s">
        <v>8</v>
      </c>
      <c r="N718" s="97">
        <v>2</v>
      </c>
      <c r="O718" s="99" t="s">
        <v>4024</v>
      </c>
      <c r="P718" s="99" t="s">
        <v>4027</v>
      </c>
      <c r="Q718" s="100" t="s">
        <v>4048</v>
      </c>
    </row>
    <row r="719" spans="2:17" ht="15" customHeight="1" x14ac:dyDescent="0.25">
      <c r="B719" s="93" t="s">
        <v>2714</v>
      </c>
      <c r="C719" s="94">
        <v>41055.628159722219</v>
      </c>
      <c r="D719" s="95" t="s">
        <v>832</v>
      </c>
      <c r="E719" s="93">
        <v>390000</v>
      </c>
      <c r="F719" s="93" t="s">
        <v>39</v>
      </c>
      <c r="G719" s="96">
        <f>Data!$E719*VLOOKUP(Data!$F719,tblXrate[],2,FALSE)</f>
        <v>6945.0875081026015</v>
      </c>
      <c r="H719" s="93" t="s">
        <v>206</v>
      </c>
      <c r="I719" s="93" t="s">
        <v>19</v>
      </c>
      <c r="J719" s="93" t="s">
        <v>7</v>
      </c>
      <c r="K719" s="93" t="str">
        <f>VLOOKUP(Data!$J719,tblCountries[[Actual]:[Mapping]],2,FALSE)</f>
        <v>India</v>
      </c>
      <c r="L719" s="93" t="str">
        <f>VLOOKUP(Data!$J719,tblCountries[[Actual]:[Continente]],3,FALSE)</f>
        <v>Asia</v>
      </c>
      <c r="M719" s="93" t="s">
        <v>8</v>
      </c>
      <c r="N719" s="97">
        <v>1</v>
      </c>
      <c r="O719" s="99" t="s">
        <v>4024</v>
      </c>
      <c r="P719" s="99" t="s">
        <v>4027</v>
      </c>
      <c r="Q719" s="100" t="s">
        <v>4048</v>
      </c>
    </row>
    <row r="720" spans="2:17" ht="15" customHeight="1" x14ac:dyDescent="0.25">
      <c r="B720" s="93" t="s">
        <v>2715</v>
      </c>
      <c r="C720" s="94">
        <v>41055.628958333335</v>
      </c>
      <c r="D720" s="95">
        <v>600000</v>
      </c>
      <c r="E720" s="93">
        <v>600000</v>
      </c>
      <c r="F720" s="93" t="s">
        <v>39</v>
      </c>
      <c r="G720" s="96">
        <f>Data!$E720*VLOOKUP(Data!$F720,tblXrate[],2,FALSE)</f>
        <v>10684.750012465542</v>
      </c>
      <c r="H720" s="93" t="s">
        <v>833</v>
      </c>
      <c r="I720" s="93" t="s">
        <v>309</v>
      </c>
      <c r="J720" s="93" t="s">
        <v>7</v>
      </c>
      <c r="K720" s="93" t="str">
        <f>VLOOKUP(Data!$J720,tblCountries[[Actual]:[Mapping]],2,FALSE)</f>
        <v>India</v>
      </c>
      <c r="L720" s="93" t="str">
        <f>VLOOKUP(Data!$J720,tblCountries[[Actual]:[Continente]],3,FALSE)</f>
        <v>Asia</v>
      </c>
      <c r="M720" s="93" t="s">
        <v>12</v>
      </c>
      <c r="N720" s="97">
        <v>7</v>
      </c>
      <c r="O720" s="98" t="s">
        <v>4021</v>
      </c>
      <c r="P720" s="99" t="s">
        <v>4027</v>
      </c>
      <c r="Q720" s="100" t="s">
        <v>4048</v>
      </c>
    </row>
    <row r="721" spans="2:17" ht="15" customHeight="1" x14ac:dyDescent="0.25">
      <c r="B721" s="93" t="s">
        <v>2716</v>
      </c>
      <c r="C721" s="94">
        <v>41055.629166666666</v>
      </c>
      <c r="D721" s="95">
        <v>4.8</v>
      </c>
      <c r="E721" s="93">
        <v>480000</v>
      </c>
      <c r="F721" s="93" t="s">
        <v>39</v>
      </c>
      <c r="G721" s="96">
        <f>Data!$E721*VLOOKUP(Data!$F721,tblXrate[],2,FALSE)</f>
        <v>8547.8000099724322</v>
      </c>
      <c r="H721" s="93" t="s">
        <v>834</v>
      </c>
      <c r="I721" s="93" t="s">
        <v>19</v>
      </c>
      <c r="J721" s="93" t="s">
        <v>7</v>
      </c>
      <c r="K721" s="93" t="str">
        <f>VLOOKUP(Data!$J721,tblCountries[[Actual]:[Mapping]],2,FALSE)</f>
        <v>India</v>
      </c>
      <c r="L721" s="93" t="str">
        <f>VLOOKUP(Data!$J721,tblCountries[[Actual]:[Continente]],3,FALSE)</f>
        <v>Asia</v>
      </c>
      <c r="M721" s="93" t="s">
        <v>17</v>
      </c>
      <c r="N721" s="97">
        <v>3.5</v>
      </c>
      <c r="O721" s="99" t="s">
        <v>4024</v>
      </c>
      <c r="P721" s="99" t="s">
        <v>4027</v>
      </c>
      <c r="Q721" s="100" t="s">
        <v>4048</v>
      </c>
    </row>
    <row r="722" spans="2:17" ht="15" customHeight="1" x14ac:dyDescent="0.25">
      <c r="B722" s="93" t="s">
        <v>2717</v>
      </c>
      <c r="C722" s="94">
        <v>41055.630312499998</v>
      </c>
      <c r="D722" s="95">
        <v>35000</v>
      </c>
      <c r="E722" s="93">
        <v>35000</v>
      </c>
      <c r="F722" s="93" t="s">
        <v>5</v>
      </c>
      <c r="G722" s="96">
        <f>Data!$E722*VLOOKUP(Data!$F722,tblXrate[],2,FALSE)</f>
        <v>35000</v>
      </c>
      <c r="H722" s="93" t="s">
        <v>615</v>
      </c>
      <c r="I722" s="93" t="s">
        <v>19</v>
      </c>
      <c r="J722" s="93" t="s">
        <v>7</v>
      </c>
      <c r="K722" s="93" t="str">
        <f>VLOOKUP(Data!$J722,tblCountries[[Actual]:[Mapping]],2,FALSE)</f>
        <v>India</v>
      </c>
      <c r="L722" s="93" t="str">
        <f>VLOOKUP(Data!$J722,tblCountries[[Actual]:[Continente]],3,FALSE)</f>
        <v>Asia</v>
      </c>
      <c r="M722" s="93" t="s">
        <v>8</v>
      </c>
      <c r="N722" s="97">
        <v>10</v>
      </c>
      <c r="O722" s="99" t="s">
        <v>4020</v>
      </c>
      <c r="P722" s="99" t="s">
        <v>4029</v>
      </c>
      <c r="Q722" s="100" t="s">
        <v>4048</v>
      </c>
    </row>
    <row r="723" spans="2:17" ht="15" customHeight="1" x14ac:dyDescent="0.25">
      <c r="B723" s="93" t="s">
        <v>2718</v>
      </c>
      <c r="C723" s="94">
        <v>41055.631562499999</v>
      </c>
      <c r="D723" s="95" t="s">
        <v>835</v>
      </c>
      <c r="E723" s="93">
        <v>1000000</v>
      </c>
      <c r="F723" s="93" t="s">
        <v>39</v>
      </c>
      <c r="G723" s="96">
        <f>Data!$E723*VLOOKUP(Data!$F723,tblXrate[],2,FALSE)</f>
        <v>17807.916687442568</v>
      </c>
      <c r="H723" s="93" t="s">
        <v>836</v>
      </c>
      <c r="I723" s="93" t="s">
        <v>19</v>
      </c>
      <c r="J723" s="93" t="s">
        <v>7</v>
      </c>
      <c r="K723" s="93" t="str">
        <f>VLOOKUP(Data!$J723,tblCountries[[Actual]:[Mapping]],2,FALSE)</f>
        <v>India</v>
      </c>
      <c r="L723" s="93" t="str">
        <f>VLOOKUP(Data!$J723,tblCountries[[Actual]:[Continente]],3,FALSE)</f>
        <v>Asia</v>
      </c>
      <c r="M723" s="93" t="s">
        <v>17</v>
      </c>
      <c r="N723" s="97">
        <v>12</v>
      </c>
      <c r="O723" s="99" t="s">
        <v>4020</v>
      </c>
      <c r="P723" s="99" t="s">
        <v>4028</v>
      </c>
      <c r="Q723" s="100" t="s">
        <v>4048</v>
      </c>
    </row>
    <row r="724" spans="2:17" ht="15" customHeight="1" x14ac:dyDescent="0.25">
      <c r="B724" s="93" t="s">
        <v>2719</v>
      </c>
      <c r="C724" s="94">
        <v>41055.640057870369</v>
      </c>
      <c r="D724" s="95">
        <v>180000</v>
      </c>
      <c r="E724" s="93">
        <v>180000</v>
      </c>
      <c r="F724" s="93" t="s">
        <v>39</v>
      </c>
      <c r="G724" s="96">
        <f>Data!$E724*VLOOKUP(Data!$F724,tblXrate[],2,FALSE)</f>
        <v>3205.4250037396623</v>
      </c>
      <c r="H724" s="93" t="s">
        <v>309</v>
      </c>
      <c r="I724" s="93" t="s">
        <v>309</v>
      </c>
      <c r="J724" s="93" t="s">
        <v>7</v>
      </c>
      <c r="K724" s="93" t="str">
        <f>VLOOKUP(Data!$J724,tblCountries[[Actual]:[Mapping]],2,FALSE)</f>
        <v>India</v>
      </c>
      <c r="L724" s="93" t="str">
        <f>VLOOKUP(Data!$J724,tblCountries[[Actual]:[Continente]],3,FALSE)</f>
        <v>Asia</v>
      </c>
      <c r="M724" s="93" t="s">
        <v>12</v>
      </c>
      <c r="N724" s="97">
        <v>4</v>
      </c>
      <c r="O724" s="99" t="s">
        <v>4024</v>
      </c>
      <c r="P724" s="99" t="s">
        <v>4027</v>
      </c>
      <c r="Q724" s="100" t="s">
        <v>4048</v>
      </c>
    </row>
    <row r="725" spans="2:17" ht="15" customHeight="1" x14ac:dyDescent="0.25">
      <c r="B725" s="93" t="s">
        <v>2720</v>
      </c>
      <c r="C725" s="94">
        <v>41055.64203703704</v>
      </c>
      <c r="D725" s="95">
        <v>5000</v>
      </c>
      <c r="E725" s="93">
        <v>60000</v>
      </c>
      <c r="F725" s="93" t="s">
        <v>5</v>
      </c>
      <c r="G725" s="96">
        <f>Data!$E725*VLOOKUP(Data!$F725,tblXrate[],2,FALSE)</f>
        <v>60000</v>
      </c>
      <c r="H725" s="93" t="s">
        <v>51</v>
      </c>
      <c r="I725" s="93" t="s">
        <v>51</v>
      </c>
      <c r="J725" s="93" t="s">
        <v>64</v>
      </c>
      <c r="K725" s="93" t="str">
        <f>VLOOKUP(Data!$J725,tblCountries[[Actual]:[Mapping]],2,FALSE)</f>
        <v>Russia</v>
      </c>
      <c r="L725" s="93" t="str">
        <f>VLOOKUP(Data!$J725,tblCountries[[Actual]:[Continente]],3,FALSE)</f>
        <v>Europa</v>
      </c>
      <c r="M725" s="93" t="s">
        <v>8</v>
      </c>
      <c r="N725" s="97">
        <v>10</v>
      </c>
      <c r="O725" s="99" t="s">
        <v>4020</v>
      </c>
      <c r="P725" s="99" t="s">
        <v>4030</v>
      </c>
      <c r="Q725" s="100" t="s">
        <v>4049</v>
      </c>
    </row>
    <row r="726" spans="2:17" ht="15" customHeight="1" x14ac:dyDescent="0.25">
      <c r="B726" s="93" t="s">
        <v>2721</v>
      </c>
      <c r="C726" s="94">
        <v>41055.644305555557</v>
      </c>
      <c r="D726" s="95" t="s">
        <v>837</v>
      </c>
      <c r="E726" s="93">
        <v>800000</v>
      </c>
      <c r="F726" s="93" t="s">
        <v>39</v>
      </c>
      <c r="G726" s="96">
        <f>Data!$E726*VLOOKUP(Data!$F726,tblXrate[],2,FALSE)</f>
        <v>14246.333349954055</v>
      </c>
      <c r="H726" s="93" t="s">
        <v>51</v>
      </c>
      <c r="I726" s="93" t="s">
        <v>51</v>
      </c>
      <c r="J726" s="93" t="s">
        <v>7</v>
      </c>
      <c r="K726" s="93" t="str">
        <f>VLOOKUP(Data!$J726,tblCountries[[Actual]:[Mapping]],2,FALSE)</f>
        <v>India</v>
      </c>
      <c r="L726" s="93" t="str">
        <f>VLOOKUP(Data!$J726,tblCountries[[Actual]:[Continente]],3,FALSE)</f>
        <v>Asia</v>
      </c>
      <c r="M726" s="93" t="s">
        <v>17</v>
      </c>
      <c r="N726" s="97">
        <v>13</v>
      </c>
      <c r="O726" s="99" t="s">
        <v>4020</v>
      </c>
      <c r="P726" s="99" t="s">
        <v>4028</v>
      </c>
      <c r="Q726" s="100" t="s">
        <v>4048</v>
      </c>
    </row>
    <row r="727" spans="2:17" ht="15" customHeight="1" x14ac:dyDescent="0.25">
      <c r="B727" s="93" t="s">
        <v>2722</v>
      </c>
      <c r="C727" s="94">
        <v>41055.646099537036</v>
      </c>
      <c r="D727" s="95" t="s">
        <v>838</v>
      </c>
      <c r="E727" s="93">
        <v>600000</v>
      </c>
      <c r="F727" s="93" t="s">
        <v>39</v>
      </c>
      <c r="G727" s="96">
        <f>Data!$E727*VLOOKUP(Data!$F727,tblXrate[],2,FALSE)</f>
        <v>10684.750012465542</v>
      </c>
      <c r="H727" s="93" t="s">
        <v>839</v>
      </c>
      <c r="I727" s="93" t="s">
        <v>51</v>
      </c>
      <c r="J727" s="93" t="s">
        <v>7</v>
      </c>
      <c r="K727" s="93" t="str">
        <f>VLOOKUP(Data!$J727,tblCountries[[Actual]:[Mapping]],2,FALSE)</f>
        <v>India</v>
      </c>
      <c r="L727" s="93" t="str">
        <f>VLOOKUP(Data!$J727,tblCountries[[Actual]:[Continente]],3,FALSE)</f>
        <v>Asia</v>
      </c>
      <c r="M727" s="93" t="s">
        <v>17</v>
      </c>
      <c r="N727" s="97">
        <v>8</v>
      </c>
      <c r="O727" s="98" t="s">
        <v>4021</v>
      </c>
      <c r="P727" s="99" t="s">
        <v>4027</v>
      </c>
      <c r="Q727" s="100" t="s">
        <v>4048</v>
      </c>
    </row>
    <row r="728" spans="2:17" ht="15" customHeight="1" x14ac:dyDescent="0.25">
      <c r="B728" s="93" t="s">
        <v>2723</v>
      </c>
      <c r="C728" s="94">
        <v>41055.64980324074</v>
      </c>
      <c r="D728" s="95">
        <v>40000</v>
      </c>
      <c r="E728" s="93">
        <v>40000</v>
      </c>
      <c r="F728" s="93" t="s">
        <v>5</v>
      </c>
      <c r="G728" s="96">
        <f>Data!$E728*VLOOKUP(Data!$F728,tblXrate[],2,FALSE)</f>
        <v>40000</v>
      </c>
      <c r="H728" s="93" t="s">
        <v>840</v>
      </c>
      <c r="I728" s="93" t="s">
        <v>51</v>
      </c>
      <c r="J728" s="93" t="s">
        <v>7</v>
      </c>
      <c r="K728" s="93" t="str">
        <f>VLOOKUP(Data!$J728,tblCountries[[Actual]:[Mapping]],2,FALSE)</f>
        <v>India</v>
      </c>
      <c r="L728" s="93" t="str">
        <f>VLOOKUP(Data!$J728,tblCountries[[Actual]:[Continente]],3,FALSE)</f>
        <v>Asia</v>
      </c>
      <c r="M728" s="93" t="s">
        <v>12</v>
      </c>
      <c r="N728" s="97">
        <v>15</v>
      </c>
      <c r="O728" s="99" t="s">
        <v>4020</v>
      </c>
      <c r="P728" s="99" t="s">
        <v>4029</v>
      </c>
      <c r="Q728" s="100" t="s">
        <v>4048</v>
      </c>
    </row>
    <row r="729" spans="2:17" ht="15" customHeight="1" x14ac:dyDescent="0.25">
      <c r="B729" s="93" t="s">
        <v>2724</v>
      </c>
      <c r="C729" s="94">
        <v>41055.655925925923</v>
      </c>
      <c r="D729" s="95">
        <v>5022</v>
      </c>
      <c r="E729" s="93">
        <v>5022</v>
      </c>
      <c r="F729" s="93" t="s">
        <v>5</v>
      </c>
      <c r="G729" s="96">
        <f>Data!$E729*VLOOKUP(Data!$F729,tblXrate[],2,FALSE)</f>
        <v>5022</v>
      </c>
      <c r="H729" s="93" t="s">
        <v>841</v>
      </c>
      <c r="I729" s="93" t="s">
        <v>19</v>
      </c>
      <c r="J729" s="93" t="s">
        <v>16</v>
      </c>
      <c r="K729" s="93" t="str">
        <f>VLOOKUP(Data!$J729,tblCountries[[Actual]:[Mapping]],2,FALSE)</f>
        <v>Pakistan</v>
      </c>
      <c r="L729" s="93" t="str">
        <f>VLOOKUP(Data!$J729,tblCountries[[Actual]:[Continente]],3,FALSE)</f>
        <v>Asia</v>
      </c>
      <c r="M729" s="93" t="s">
        <v>8</v>
      </c>
      <c r="N729" s="97">
        <v>15</v>
      </c>
      <c r="O729" s="99" t="s">
        <v>4020</v>
      </c>
      <c r="P729" s="99" t="s">
        <v>4027</v>
      </c>
      <c r="Q729" s="100" t="s">
        <v>4048</v>
      </c>
    </row>
    <row r="730" spans="2:17" ht="15" customHeight="1" x14ac:dyDescent="0.25">
      <c r="B730" s="93" t="s">
        <v>2725</v>
      </c>
      <c r="C730" s="94">
        <v>41055.660543981481</v>
      </c>
      <c r="D730" s="95">
        <v>410000</v>
      </c>
      <c r="E730" s="93">
        <v>410000</v>
      </c>
      <c r="F730" s="93" t="s">
        <v>39</v>
      </c>
      <c r="G730" s="96">
        <f>Data!$E730*VLOOKUP(Data!$F730,tblXrate[],2,FALSE)</f>
        <v>7301.2458418514525</v>
      </c>
      <c r="H730" s="93" t="s">
        <v>6</v>
      </c>
      <c r="I730" s="93" t="s">
        <v>19</v>
      </c>
      <c r="J730" s="93" t="s">
        <v>7</v>
      </c>
      <c r="K730" s="93" t="str">
        <f>VLOOKUP(Data!$J730,tblCountries[[Actual]:[Mapping]],2,FALSE)</f>
        <v>India</v>
      </c>
      <c r="L730" s="93" t="str">
        <f>VLOOKUP(Data!$J730,tblCountries[[Actual]:[Continente]],3,FALSE)</f>
        <v>Asia</v>
      </c>
      <c r="M730" s="93" t="s">
        <v>12</v>
      </c>
      <c r="N730" s="97">
        <v>5</v>
      </c>
      <c r="O730" s="98" t="s">
        <v>4021</v>
      </c>
      <c r="P730" s="99" t="s">
        <v>4027</v>
      </c>
      <c r="Q730" s="100" t="s">
        <v>4048</v>
      </c>
    </row>
    <row r="731" spans="2:17" ht="15" customHeight="1" x14ac:dyDescent="0.25">
      <c r="B731" s="93" t="s">
        <v>2726</v>
      </c>
      <c r="C731" s="94">
        <v>41055.661921296298</v>
      </c>
      <c r="D731" s="95">
        <v>10000</v>
      </c>
      <c r="E731" s="93">
        <v>120000</v>
      </c>
      <c r="F731" s="93" t="s">
        <v>842</v>
      </c>
      <c r="G731" s="96">
        <f>Data!$E731*VLOOKUP(Data!$F731,tblXrate[],2,FALSE)</f>
        <v>19831.432821021317</v>
      </c>
      <c r="H731" s="93" t="s">
        <v>843</v>
      </c>
      <c r="I731" s="93" t="s">
        <v>19</v>
      </c>
      <c r="J731" s="93" t="s">
        <v>844</v>
      </c>
      <c r="K731" s="93" t="str">
        <f>VLOOKUP(Data!$J731,tblCountries[[Actual]:[Mapping]],2,FALSE)</f>
        <v>Egypt</v>
      </c>
      <c r="L731" s="93" t="str">
        <f>VLOOKUP(Data!$J731,tblCountries[[Actual]:[Continente]],3,FALSE)</f>
        <v>Africa</v>
      </c>
      <c r="M731" s="93" t="s">
        <v>12</v>
      </c>
      <c r="N731" s="97">
        <v>5</v>
      </c>
      <c r="O731" s="98" t="s">
        <v>4021</v>
      </c>
      <c r="P731" s="99" t="s">
        <v>4028</v>
      </c>
      <c r="Q731" s="100" t="s">
        <v>4048</v>
      </c>
    </row>
    <row r="732" spans="2:17" ht="15" customHeight="1" x14ac:dyDescent="0.25">
      <c r="B732" s="93" t="s">
        <v>2727</v>
      </c>
      <c r="C732" s="94">
        <v>41055.662499999999</v>
      </c>
      <c r="D732" s="95" t="s">
        <v>845</v>
      </c>
      <c r="E732" s="93">
        <v>600000</v>
      </c>
      <c r="F732" s="93" t="s">
        <v>39</v>
      </c>
      <c r="G732" s="96">
        <f>Data!$E732*VLOOKUP(Data!$F732,tblXrate[],2,FALSE)</f>
        <v>10684.750012465542</v>
      </c>
      <c r="H732" s="93" t="s">
        <v>641</v>
      </c>
      <c r="I732" s="93" t="s">
        <v>51</v>
      </c>
      <c r="J732" s="93" t="s">
        <v>7</v>
      </c>
      <c r="K732" s="93" t="str">
        <f>VLOOKUP(Data!$J732,tblCountries[[Actual]:[Mapping]],2,FALSE)</f>
        <v>India</v>
      </c>
      <c r="L732" s="93" t="str">
        <f>VLOOKUP(Data!$J732,tblCountries[[Actual]:[Continente]],3,FALSE)</f>
        <v>Asia</v>
      </c>
      <c r="M732" s="93" t="s">
        <v>8</v>
      </c>
      <c r="N732" s="97">
        <v>5</v>
      </c>
      <c r="O732" s="98" t="s">
        <v>4021</v>
      </c>
      <c r="P732" s="99" t="s">
        <v>4027</v>
      </c>
      <c r="Q732" s="100" t="s">
        <v>4048</v>
      </c>
    </row>
    <row r="733" spans="2:17" ht="15" customHeight="1" x14ac:dyDescent="0.25">
      <c r="B733" s="93" t="s">
        <v>2728</v>
      </c>
      <c r="C733" s="94">
        <v>41055.664548611108</v>
      </c>
      <c r="D733" s="95" t="s">
        <v>846</v>
      </c>
      <c r="E733" s="93">
        <v>4800</v>
      </c>
      <c r="F733" s="93" t="s">
        <v>5</v>
      </c>
      <c r="G733" s="96">
        <f>Data!$E733*VLOOKUP(Data!$F733,tblXrate[],2,FALSE)</f>
        <v>4800</v>
      </c>
      <c r="H733" s="93" t="s">
        <v>847</v>
      </c>
      <c r="I733" s="93" t="s">
        <v>19</v>
      </c>
      <c r="J733" s="93" t="s">
        <v>848</v>
      </c>
      <c r="K733" s="93" t="str">
        <f>VLOOKUP(Data!$J733,tblCountries[[Actual]:[Mapping]],2,FALSE)</f>
        <v>Bhutan</v>
      </c>
      <c r="L733" s="93" t="str">
        <f>VLOOKUP(Data!$J733,tblCountries[[Actual]:[Continente]],3,FALSE)</f>
        <v>Asia</v>
      </c>
      <c r="M733" s="93" t="s">
        <v>8</v>
      </c>
      <c r="N733" s="97">
        <v>2</v>
      </c>
      <c r="O733" s="99" t="s">
        <v>4024</v>
      </c>
      <c r="P733" s="99" t="s">
        <v>4027</v>
      </c>
      <c r="Q733" s="100" t="s">
        <v>4048</v>
      </c>
    </row>
    <row r="734" spans="2:17" ht="15" customHeight="1" x14ac:dyDescent="0.25">
      <c r="B734" s="93" t="s">
        <v>2729</v>
      </c>
      <c r="C734" s="94">
        <v>41055.666481481479</v>
      </c>
      <c r="D734" s="95" t="s">
        <v>849</v>
      </c>
      <c r="E734" s="93">
        <v>66000</v>
      </c>
      <c r="F734" s="93" t="s">
        <v>21</v>
      </c>
      <c r="G734" s="96">
        <f>Data!$E734*VLOOKUP(Data!$F734,tblXrate[],2,FALSE)</f>
        <v>83846.362973446114</v>
      </c>
      <c r="H734" s="93" t="s">
        <v>850</v>
      </c>
      <c r="I734" s="93" t="s">
        <v>19</v>
      </c>
      <c r="J734" s="93" t="s">
        <v>377</v>
      </c>
      <c r="K734" s="93" t="str">
        <f>VLOOKUP(Data!$J734,tblCountries[[Actual]:[Mapping]],2,FALSE)</f>
        <v>Germany</v>
      </c>
      <c r="L734" s="93" t="str">
        <f>VLOOKUP(Data!$J734,tblCountries[[Actual]:[Continente]],3,FALSE)</f>
        <v>Europa</v>
      </c>
      <c r="M734" s="93" t="s">
        <v>8</v>
      </c>
      <c r="N734" s="97">
        <v>7</v>
      </c>
      <c r="O734" s="98" t="s">
        <v>4021</v>
      </c>
      <c r="P734" s="99" t="s">
        <v>4030</v>
      </c>
      <c r="Q734" s="100" t="s">
        <v>4049</v>
      </c>
    </row>
    <row r="735" spans="2:17" ht="15" customHeight="1" x14ac:dyDescent="0.25">
      <c r="B735" s="93" t="s">
        <v>2730</v>
      </c>
      <c r="C735" s="94">
        <v>41055.667986111112</v>
      </c>
      <c r="D735" s="95">
        <v>15000</v>
      </c>
      <c r="E735" s="93">
        <v>15000</v>
      </c>
      <c r="F735" s="93" t="s">
        <v>5</v>
      </c>
      <c r="G735" s="96">
        <f>Data!$E735*VLOOKUP(Data!$F735,tblXrate[],2,FALSE)</f>
        <v>15000</v>
      </c>
      <c r="H735" s="93" t="s">
        <v>851</v>
      </c>
      <c r="I735" s="93" t="s">
        <v>487</v>
      </c>
      <c r="J735" s="93" t="s">
        <v>7</v>
      </c>
      <c r="K735" s="93" t="str">
        <f>VLOOKUP(Data!$J735,tblCountries[[Actual]:[Mapping]],2,FALSE)</f>
        <v>India</v>
      </c>
      <c r="L735" s="93" t="str">
        <f>VLOOKUP(Data!$J735,tblCountries[[Actual]:[Continente]],3,FALSE)</f>
        <v>Asia</v>
      </c>
      <c r="M735" s="93" t="s">
        <v>17</v>
      </c>
      <c r="N735" s="97">
        <v>2</v>
      </c>
      <c r="O735" s="99" t="s">
        <v>4024</v>
      </c>
      <c r="P735" s="99" t="s">
        <v>4028</v>
      </c>
      <c r="Q735" s="100" t="s">
        <v>4048</v>
      </c>
    </row>
    <row r="736" spans="2:17" ht="15" customHeight="1" x14ac:dyDescent="0.25">
      <c r="B736" s="93" t="s">
        <v>2731</v>
      </c>
      <c r="C736" s="94">
        <v>41055.670162037037</v>
      </c>
      <c r="D736" s="95">
        <v>10000</v>
      </c>
      <c r="E736" s="93">
        <v>10000</v>
      </c>
      <c r="F736" s="93" t="s">
        <v>5</v>
      </c>
      <c r="G736" s="96">
        <f>Data!$E736*VLOOKUP(Data!$F736,tblXrate[],2,FALSE)</f>
        <v>10000</v>
      </c>
      <c r="H736" s="93" t="s">
        <v>852</v>
      </c>
      <c r="I736" s="93" t="s">
        <v>19</v>
      </c>
      <c r="J736" s="93" t="s">
        <v>7</v>
      </c>
      <c r="K736" s="93" t="str">
        <f>VLOOKUP(Data!$J736,tblCountries[[Actual]:[Mapping]],2,FALSE)</f>
        <v>India</v>
      </c>
      <c r="L736" s="93" t="str">
        <f>VLOOKUP(Data!$J736,tblCountries[[Actual]:[Continente]],3,FALSE)</f>
        <v>Asia</v>
      </c>
      <c r="M736" s="93" t="s">
        <v>8</v>
      </c>
      <c r="N736" s="97">
        <v>12</v>
      </c>
      <c r="O736" s="99" t="s">
        <v>4020</v>
      </c>
      <c r="P736" s="99" t="s">
        <v>4027</v>
      </c>
      <c r="Q736" s="100" t="s">
        <v>4048</v>
      </c>
    </row>
    <row r="737" spans="2:17" ht="15" customHeight="1" x14ac:dyDescent="0.25">
      <c r="B737" s="93" t="s">
        <v>2732</v>
      </c>
      <c r="C737" s="94">
        <v>41055.673703703702</v>
      </c>
      <c r="D737" s="95">
        <v>74000</v>
      </c>
      <c r="E737" s="93">
        <v>74000</v>
      </c>
      <c r="F737" s="93" t="s">
        <v>68</v>
      </c>
      <c r="G737" s="96">
        <f>Data!$E737*VLOOKUP(Data!$F737,tblXrate[],2,FALSE)</f>
        <v>116637.19213297902</v>
      </c>
      <c r="H737" s="93" t="s">
        <v>853</v>
      </c>
      <c r="I737" s="93" t="s">
        <v>51</v>
      </c>
      <c r="J737" s="93" t="s">
        <v>70</v>
      </c>
      <c r="K737" s="93" t="str">
        <f>VLOOKUP(Data!$J737,tblCountries[[Actual]:[Mapping]],2,FALSE)</f>
        <v>UK</v>
      </c>
      <c r="L737" s="93" t="str">
        <f>VLOOKUP(Data!$J737,tblCountries[[Actual]:[Continente]],3,FALSE)</f>
        <v>Europa</v>
      </c>
      <c r="M737" s="93" t="s">
        <v>8</v>
      </c>
      <c r="N737" s="97">
        <v>5</v>
      </c>
      <c r="O737" s="98" t="s">
        <v>4021</v>
      </c>
      <c r="P737" s="99" t="s">
        <v>4031</v>
      </c>
      <c r="Q737" s="100" t="s">
        <v>4049</v>
      </c>
    </row>
    <row r="738" spans="2:17" ht="15" customHeight="1" x14ac:dyDescent="0.25">
      <c r="B738" s="93" t="s">
        <v>2733</v>
      </c>
      <c r="C738" s="94">
        <v>41055.675104166665</v>
      </c>
      <c r="D738" s="95" t="s">
        <v>854</v>
      </c>
      <c r="E738" s="93">
        <v>21798</v>
      </c>
      <c r="F738" s="93" t="s">
        <v>68</v>
      </c>
      <c r="G738" s="96">
        <f>Data!$E738*VLOOKUP(Data!$F738,tblXrate[],2,FALSE)</f>
        <v>34357.533974522659</v>
      </c>
      <c r="H738" s="93" t="s">
        <v>152</v>
      </c>
      <c r="I738" s="93" t="s">
        <v>19</v>
      </c>
      <c r="J738" s="93" t="s">
        <v>70</v>
      </c>
      <c r="K738" s="93" t="str">
        <f>VLOOKUP(Data!$J738,tblCountries[[Actual]:[Mapping]],2,FALSE)</f>
        <v>UK</v>
      </c>
      <c r="L738" s="93" t="str">
        <f>VLOOKUP(Data!$J738,tblCountries[[Actual]:[Continente]],3,FALSE)</f>
        <v>Europa</v>
      </c>
      <c r="M738" s="93" t="s">
        <v>12</v>
      </c>
      <c r="N738" s="97">
        <v>1.5</v>
      </c>
      <c r="O738" s="99" t="s">
        <v>4024</v>
      </c>
      <c r="P738" s="99" t="s">
        <v>4029</v>
      </c>
      <c r="Q738" s="100" t="s">
        <v>4048</v>
      </c>
    </row>
    <row r="739" spans="2:17" ht="15" customHeight="1" x14ac:dyDescent="0.25">
      <c r="B739" s="93" t="s">
        <v>2734</v>
      </c>
      <c r="C739" s="94">
        <v>41055.678229166668</v>
      </c>
      <c r="D739" s="95">
        <v>65000</v>
      </c>
      <c r="E739" s="93">
        <v>65000</v>
      </c>
      <c r="F739" s="93" t="s">
        <v>68</v>
      </c>
      <c r="G739" s="96">
        <f>Data!$E739*VLOOKUP(Data!$F739,tblXrate[],2,FALSE)</f>
        <v>102451.58768437347</v>
      </c>
      <c r="H739" s="93" t="s">
        <v>855</v>
      </c>
      <c r="I739" s="93" t="s">
        <v>51</v>
      </c>
      <c r="J739" s="93" t="s">
        <v>70</v>
      </c>
      <c r="K739" s="93" t="str">
        <f>VLOOKUP(Data!$J739,tblCountries[[Actual]:[Mapping]],2,FALSE)</f>
        <v>UK</v>
      </c>
      <c r="L739" s="93" t="str">
        <f>VLOOKUP(Data!$J739,tblCountries[[Actual]:[Continente]],3,FALSE)</f>
        <v>Europa</v>
      </c>
      <c r="M739" s="93" t="s">
        <v>8</v>
      </c>
      <c r="N739" s="97">
        <v>15</v>
      </c>
      <c r="O739" s="99" t="s">
        <v>4020</v>
      </c>
      <c r="P739" s="99" t="s">
        <v>4031</v>
      </c>
      <c r="Q739" s="100" t="s">
        <v>4049</v>
      </c>
    </row>
    <row r="740" spans="2:17" ht="15" customHeight="1" x14ac:dyDescent="0.25">
      <c r="B740" s="93" t="s">
        <v>2735</v>
      </c>
      <c r="C740" s="94">
        <v>41055.682986111111</v>
      </c>
      <c r="D740" s="95">
        <v>16000</v>
      </c>
      <c r="E740" s="93">
        <v>16000</v>
      </c>
      <c r="F740" s="93" t="s">
        <v>5</v>
      </c>
      <c r="G740" s="96">
        <f>Data!$E740*VLOOKUP(Data!$F740,tblXrate[],2,FALSE)</f>
        <v>16000</v>
      </c>
      <c r="H740" s="93" t="s">
        <v>278</v>
      </c>
      <c r="I740" s="93" t="s">
        <v>278</v>
      </c>
      <c r="J740" s="93" t="s">
        <v>7</v>
      </c>
      <c r="K740" s="93" t="str">
        <f>VLOOKUP(Data!$J740,tblCountries[[Actual]:[Mapping]],2,FALSE)</f>
        <v>India</v>
      </c>
      <c r="L740" s="93" t="str">
        <f>VLOOKUP(Data!$J740,tblCountries[[Actual]:[Continente]],3,FALSE)</f>
        <v>Asia</v>
      </c>
      <c r="M740" s="93" t="s">
        <v>17</v>
      </c>
      <c r="N740" s="97">
        <v>5</v>
      </c>
      <c r="O740" s="98" t="s">
        <v>4021</v>
      </c>
      <c r="P740" s="99" t="s">
        <v>4028</v>
      </c>
      <c r="Q740" s="100" t="s">
        <v>4048</v>
      </c>
    </row>
    <row r="741" spans="2:17" ht="15" customHeight="1" x14ac:dyDescent="0.25">
      <c r="B741" s="93" t="s">
        <v>2736</v>
      </c>
      <c r="C741" s="94">
        <v>41055.684641203705</v>
      </c>
      <c r="D741" s="95">
        <v>6000</v>
      </c>
      <c r="E741" s="93">
        <v>6000</v>
      </c>
      <c r="F741" s="93" t="s">
        <v>5</v>
      </c>
      <c r="G741" s="96">
        <f>Data!$E741*VLOOKUP(Data!$F741,tblXrate[],2,FALSE)</f>
        <v>6000</v>
      </c>
      <c r="H741" s="93" t="s">
        <v>856</v>
      </c>
      <c r="I741" s="93" t="s">
        <v>51</v>
      </c>
      <c r="J741" s="93" t="s">
        <v>7</v>
      </c>
      <c r="K741" s="93" t="str">
        <f>VLOOKUP(Data!$J741,tblCountries[[Actual]:[Mapping]],2,FALSE)</f>
        <v>India</v>
      </c>
      <c r="L741" s="93" t="str">
        <f>VLOOKUP(Data!$J741,tblCountries[[Actual]:[Continente]],3,FALSE)</f>
        <v>Asia</v>
      </c>
      <c r="M741" s="93" t="s">
        <v>17</v>
      </c>
      <c r="N741" s="97">
        <v>6</v>
      </c>
      <c r="O741" s="98" t="s">
        <v>4021</v>
      </c>
      <c r="P741" s="99" t="s">
        <v>4027</v>
      </c>
      <c r="Q741" s="100" t="s">
        <v>4048</v>
      </c>
    </row>
    <row r="742" spans="2:17" ht="15" customHeight="1" x14ac:dyDescent="0.25">
      <c r="B742" s="93" t="s">
        <v>2737</v>
      </c>
      <c r="C742" s="94">
        <v>41055.685127314813</v>
      </c>
      <c r="D742" s="95" t="s">
        <v>857</v>
      </c>
      <c r="E742" s="93">
        <v>360000</v>
      </c>
      <c r="F742" s="93" t="s">
        <v>39</v>
      </c>
      <c r="G742" s="96">
        <f>Data!$E742*VLOOKUP(Data!$F742,tblXrate[],2,FALSE)</f>
        <v>6410.8500074793246</v>
      </c>
      <c r="H742" s="93" t="s">
        <v>858</v>
      </c>
      <c r="I742" s="93" t="s">
        <v>51</v>
      </c>
      <c r="J742" s="93" t="s">
        <v>7</v>
      </c>
      <c r="K742" s="93" t="str">
        <f>VLOOKUP(Data!$J742,tblCountries[[Actual]:[Mapping]],2,FALSE)</f>
        <v>India</v>
      </c>
      <c r="L742" s="93" t="str">
        <f>VLOOKUP(Data!$J742,tblCountries[[Actual]:[Continente]],3,FALSE)</f>
        <v>Asia</v>
      </c>
      <c r="M742" s="93" t="s">
        <v>12</v>
      </c>
      <c r="N742" s="97">
        <v>6</v>
      </c>
      <c r="O742" s="98" t="s">
        <v>4021</v>
      </c>
      <c r="P742" s="99" t="s">
        <v>4027</v>
      </c>
      <c r="Q742" s="100" t="s">
        <v>4048</v>
      </c>
    </row>
    <row r="743" spans="2:17" ht="15" customHeight="1" x14ac:dyDescent="0.25">
      <c r="B743" s="93" t="s">
        <v>2738</v>
      </c>
      <c r="C743" s="94">
        <v>41055.687222222223</v>
      </c>
      <c r="D743" s="95">
        <v>36000</v>
      </c>
      <c r="E743" s="93">
        <v>36000</v>
      </c>
      <c r="F743" s="93" t="s">
        <v>5</v>
      </c>
      <c r="G743" s="96">
        <f>Data!$E743*VLOOKUP(Data!$F743,tblXrate[],2,FALSE)</f>
        <v>36000</v>
      </c>
      <c r="H743" s="93" t="s">
        <v>484</v>
      </c>
      <c r="I743" s="93" t="s">
        <v>278</v>
      </c>
      <c r="J743" s="93" t="s">
        <v>817</v>
      </c>
      <c r="K743" s="93" t="str">
        <f>VLOOKUP(Data!$J743,tblCountries[[Actual]:[Mapping]],2,FALSE)</f>
        <v>UAE</v>
      </c>
      <c r="L743" s="93" t="str">
        <f>VLOOKUP(Data!$J743,tblCountries[[Actual]:[Continente]],3,FALSE)</f>
        <v>Asia</v>
      </c>
      <c r="M743" s="93" t="s">
        <v>24</v>
      </c>
      <c r="N743" s="97">
        <v>7</v>
      </c>
      <c r="O743" s="98" t="s">
        <v>4021</v>
      </c>
      <c r="P743" s="99" t="s">
        <v>4029</v>
      </c>
      <c r="Q743" s="100" t="s">
        <v>4048</v>
      </c>
    </row>
    <row r="744" spans="2:17" ht="15" customHeight="1" x14ac:dyDescent="0.25">
      <c r="B744" s="93" t="s">
        <v>2739</v>
      </c>
      <c r="C744" s="94">
        <v>41055.690254629626</v>
      </c>
      <c r="D744" s="95">
        <v>20000</v>
      </c>
      <c r="E744" s="93">
        <v>20000</v>
      </c>
      <c r="F744" s="93" t="s">
        <v>5</v>
      </c>
      <c r="G744" s="96">
        <f>Data!$E744*VLOOKUP(Data!$F744,tblXrate[],2,FALSE)</f>
        <v>20000</v>
      </c>
      <c r="H744" s="93" t="s">
        <v>521</v>
      </c>
      <c r="I744" s="93" t="s">
        <v>278</v>
      </c>
      <c r="J744" s="93" t="s">
        <v>7</v>
      </c>
      <c r="K744" s="93" t="str">
        <f>VLOOKUP(Data!$J744,tblCountries[[Actual]:[Mapping]],2,FALSE)</f>
        <v>India</v>
      </c>
      <c r="L744" s="93" t="str">
        <f>VLOOKUP(Data!$J744,tblCountries[[Actual]:[Continente]],3,FALSE)</f>
        <v>Asia</v>
      </c>
      <c r="M744" s="93" t="s">
        <v>24</v>
      </c>
      <c r="N744" s="97">
        <v>7</v>
      </c>
      <c r="O744" s="98" t="s">
        <v>4021</v>
      </c>
      <c r="P744" s="99" t="s">
        <v>4028</v>
      </c>
      <c r="Q744" s="100" t="s">
        <v>4048</v>
      </c>
    </row>
    <row r="745" spans="2:17" ht="15" customHeight="1" x14ac:dyDescent="0.25">
      <c r="B745" s="93" t="s">
        <v>2740</v>
      </c>
      <c r="C745" s="94">
        <v>41055.690486111111</v>
      </c>
      <c r="D745" s="95" t="s">
        <v>859</v>
      </c>
      <c r="E745" s="93">
        <v>240000</v>
      </c>
      <c r="F745" s="93" t="s">
        <v>39</v>
      </c>
      <c r="G745" s="96">
        <f>Data!$E745*VLOOKUP(Data!$F745,tblXrate[],2,FALSE)</f>
        <v>4273.9000049862161</v>
      </c>
      <c r="H745" s="93" t="s">
        <v>860</v>
      </c>
      <c r="I745" s="93" t="s">
        <v>309</v>
      </c>
      <c r="J745" s="93" t="s">
        <v>7</v>
      </c>
      <c r="K745" s="93" t="str">
        <f>VLOOKUP(Data!$J745,tblCountries[[Actual]:[Mapping]],2,FALSE)</f>
        <v>India</v>
      </c>
      <c r="L745" s="93" t="str">
        <f>VLOOKUP(Data!$J745,tblCountries[[Actual]:[Continente]],3,FALSE)</f>
        <v>Asia</v>
      </c>
      <c r="M745" s="93" t="s">
        <v>8</v>
      </c>
      <c r="N745" s="97">
        <v>8</v>
      </c>
      <c r="O745" s="98" t="s">
        <v>4021</v>
      </c>
      <c r="P745" s="99" t="s">
        <v>4027</v>
      </c>
      <c r="Q745" s="100" t="s">
        <v>4048</v>
      </c>
    </row>
    <row r="746" spans="2:17" ht="15" customHeight="1" x14ac:dyDescent="0.25">
      <c r="B746" s="93" t="s">
        <v>2741</v>
      </c>
      <c r="C746" s="94">
        <v>41055.690937500003</v>
      </c>
      <c r="D746" s="95" t="s">
        <v>861</v>
      </c>
      <c r="E746" s="93">
        <v>24000</v>
      </c>
      <c r="F746" s="93" t="s">
        <v>68</v>
      </c>
      <c r="G746" s="96">
        <f>Data!$E746*VLOOKUP(Data!$F746,tblXrate[],2,FALSE)</f>
        <v>37828.278529614821</v>
      </c>
      <c r="H746" s="93" t="s">
        <v>862</v>
      </c>
      <c r="I746" s="93" t="s">
        <v>66</v>
      </c>
      <c r="J746" s="93" t="s">
        <v>70</v>
      </c>
      <c r="K746" s="93" t="str">
        <f>VLOOKUP(Data!$J746,tblCountries[[Actual]:[Mapping]],2,FALSE)</f>
        <v>UK</v>
      </c>
      <c r="L746" s="93" t="str">
        <f>VLOOKUP(Data!$J746,tblCountries[[Actual]:[Continente]],3,FALSE)</f>
        <v>Europa</v>
      </c>
      <c r="M746" s="93" t="s">
        <v>12</v>
      </c>
      <c r="N746" s="97">
        <v>8</v>
      </c>
      <c r="O746" s="98" t="s">
        <v>4021</v>
      </c>
      <c r="P746" s="99" t="s">
        <v>4029</v>
      </c>
      <c r="Q746" s="100" t="s">
        <v>4048</v>
      </c>
    </row>
    <row r="747" spans="2:17" ht="15" customHeight="1" x14ac:dyDescent="0.25">
      <c r="B747" s="93" t="s">
        <v>2742</v>
      </c>
      <c r="C747" s="94">
        <v>41055.701481481483</v>
      </c>
      <c r="D747" s="95" t="s">
        <v>863</v>
      </c>
      <c r="E747" s="93">
        <v>11000</v>
      </c>
      <c r="F747" s="93" t="s">
        <v>5</v>
      </c>
      <c r="G747" s="96">
        <f>Data!$E747*VLOOKUP(Data!$F747,tblXrate[],2,FALSE)</f>
        <v>11000</v>
      </c>
      <c r="H747" s="93" t="s">
        <v>864</v>
      </c>
      <c r="I747" s="93" t="s">
        <v>51</v>
      </c>
      <c r="J747" s="93" t="s">
        <v>713</v>
      </c>
      <c r="K747" s="93" t="str">
        <f>VLOOKUP(Data!$J747,tblCountries[[Actual]:[Mapping]],2,FALSE)</f>
        <v>Sri Lanka</v>
      </c>
      <c r="L747" s="93" t="str">
        <f>VLOOKUP(Data!$J747,tblCountries[[Actual]:[Continente]],3,FALSE)</f>
        <v>Asia</v>
      </c>
      <c r="M747" s="93" t="s">
        <v>12</v>
      </c>
      <c r="N747" s="97">
        <v>4.5</v>
      </c>
      <c r="O747" s="99" t="s">
        <v>4024</v>
      </c>
      <c r="P747" s="99" t="s">
        <v>4027</v>
      </c>
      <c r="Q747" s="100" t="s">
        <v>4048</v>
      </c>
    </row>
    <row r="748" spans="2:17" ht="15" customHeight="1" x14ac:dyDescent="0.25">
      <c r="B748" s="93" t="s">
        <v>2743</v>
      </c>
      <c r="C748" s="94">
        <v>41055.701921296299</v>
      </c>
      <c r="D748" s="95">
        <v>8000</v>
      </c>
      <c r="E748" s="93">
        <v>8000</v>
      </c>
      <c r="F748" s="93" t="s">
        <v>5</v>
      </c>
      <c r="G748" s="96">
        <f>Data!$E748*VLOOKUP(Data!$F748,tblXrate[],2,FALSE)</f>
        <v>8000</v>
      </c>
      <c r="H748" s="93" t="s">
        <v>206</v>
      </c>
      <c r="I748" s="93" t="s">
        <v>19</v>
      </c>
      <c r="J748" s="93" t="s">
        <v>7</v>
      </c>
      <c r="K748" s="93" t="str">
        <f>VLOOKUP(Data!$J748,tblCountries[[Actual]:[Mapping]],2,FALSE)</f>
        <v>India</v>
      </c>
      <c r="L748" s="93" t="str">
        <f>VLOOKUP(Data!$J748,tblCountries[[Actual]:[Continente]],3,FALSE)</f>
        <v>Asia</v>
      </c>
      <c r="M748" s="93" t="s">
        <v>17</v>
      </c>
      <c r="N748" s="97">
        <v>6</v>
      </c>
      <c r="O748" s="98" t="s">
        <v>4021</v>
      </c>
      <c r="P748" s="99" t="s">
        <v>4027</v>
      </c>
      <c r="Q748" s="100" t="s">
        <v>4048</v>
      </c>
    </row>
    <row r="749" spans="2:17" ht="15" customHeight="1" x14ac:dyDescent="0.25">
      <c r="B749" s="93" t="s">
        <v>2744</v>
      </c>
      <c r="C749" s="94">
        <v>41055.71025462963</v>
      </c>
      <c r="D749" s="95" t="s">
        <v>865</v>
      </c>
      <c r="E749" s="93">
        <v>225000</v>
      </c>
      <c r="F749" s="93" t="s">
        <v>39</v>
      </c>
      <c r="G749" s="96">
        <f>Data!$E749*VLOOKUP(Data!$F749,tblXrate[],2,FALSE)</f>
        <v>4006.7812546745777</v>
      </c>
      <c r="H749" s="93" t="s">
        <v>718</v>
      </c>
      <c r="I749" s="93" t="s">
        <v>3938</v>
      </c>
      <c r="J749" s="93" t="s">
        <v>7</v>
      </c>
      <c r="K749" s="93" t="str">
        <f>VLOOKUP(Data!$J749,tblCountries[[Actual]:[Mapping]],2,FALSE)</f>
        <v>India</v>
      </c>
      <c r="L749" s="93" t="str">
        <f>VLOOKUP(Data!$J749,tblCountries[[Actual]:[Continente]],3,FALSE)</f>
        <v>Asia</v>
      </c>
      <c r="M749" s="93" t="s">
        <v>12</v>
      </c>
      <c r="N749" s="97">
        <v>5.5</v>
      </c>
      <c r="O749" s="98" t="s">
        <v>4021</v>
      </c>
      <c r="P749" s="99" t="s">
        <v>4027</v>
      </c>
      <c r="Q749" s="100" t="s">
        <v>4048</v>
      </c>
    </row>
    <row r="750" spans="2:17" ht="15" customHeight="1" x14ac:dyDescent="0.25">
      <c r="B750" s="93" t="s">
        <v>2745</v>
      </c>
      <c r="C750" s="94">
        <v>41055.710439814815</v>
      </c>
      <c r="D750" s="95">
        <v>1488000</v>
      </c>
      <c r="E750" s="93">
        <v>1488000</v>
      </c>
      <c r="F750" s="93" t="s">
        <v>3925</v>
      </c>
      <c r="G750" s="96">
        <f>Data!$E750*VLOOKUP(Data!$F750,tblXrate[],2,FALSE)</f>
        <v>9171.0323574730355</v>
      </c>
      <c r="H750" s="93" t="s">
        <v>866</v>
      </c>
      <c r="I750" s="93" t="s">
        <v>51</v>
      </c>
      <c r="J750" s="93" t="s">
        <v>867</v>
      </c>
      <c r="K750" s="93" t="str">
        <f>VLOOKUP(Data!$J750,tblCountries[[Actual]:[Mapping]],2,FALSE)</f>
        <v>Nigeria</v>
      </c>
      <c r="L750" s="93" t="str">
        <f>VLOOKUP(Data!$J750,tblCountries[[Actual]:[Continente]],3,FALSE)</f>
        <v>Africa</v>
      </c>
      <c r="M750" s="93" t="s">
        <v>17</v>
      </c>
      <c r="N750" s="97">
        <v>5</v>
      </c>
      <c r="O750" s="98" t="s">
        <v>4021</v>
      </c>
      <c r="P750" s="99" t="s">
        <v>4027</v>
      </c>
      <c r="Q750" s="100" t="s">
        <v>4048</v>
      </c>
    </row>
    <row r="751" spans="2:17" ht="15" customHeight="1" x14ac:dyDescent="0.25">
      <c r="B751" s="93" t="s">
        <v>2746</v>
      </c>
      <c r="C751" s="94">
        <v>41055.710717592592</v>
      </c>
      <c r="D751" s="95" t="s">
        <v>868</v>
      </c>
      <c r="E751" s="93">
        <v>240000</v>
      </c>
      <c r="F751" s="93" t="s">
        <v>39</v>
      </c>
      <c r="G751" s="96">
        <f>Data!$E751*VLOOKUP(Data!$F751,tblXrate[],2,FALSE)</f>
        <v>4273.9000049862161</v>
      </c>
      <c r="H751" s="93" t="s">
        <v>869</v>
      </c>
      <c r="I751" s="93" t="s">
        <v>19</v>
      </c>
      <c r="J751" s="93" t="s">
        <v>7</v>
      </c>
      <c r="K751" s="93" t="str">
        <f>VLOOKUP(Data!$J751,tblCountries[[Actual]:[Mapping]],2,FALSE)</f>
        <v>India</v>
      </c>
      <c r="L751" s="93" t="str">
        <f>VLOOKUP(Data!$J751,tblCountries[[Actual]:[Continente]],3,FALSE)</f>
        <v>Asia</v>
      </c>
      <c r="M751" s="93" t="s">
        <v>17</v>
      </c>
      <c r="N751" s="97">
        <v>20</v>
      </c>
      <c r="O751" s="99" t="s">
        <v>4022</v>
      </c>
      <c r="P751" s="99" t="s">
        <v>4027</v>
      </c>
      <c r="Q751" s="100" t="s">
        <v>4048</v>
      </c>
    </row>
    <row r="752" spans="2:17" ht="15" customHeight="1" x14ac:dyDescent="0.25">
      <c r="B752" s="93" t="s">
        <v>2747</v>
      </c>
      <c r="C752" s="94">
        <v>41055.711377314816</v>
      </c>
      <c r="D752" s="95" t="s">
        <v>870</v>
      </c>
      <c r="E752" s="93">
        <v>700000</v>
      </c>
      <c r="F752" s="93" t="s">
        <v>39</v>
      </c>
      <c r="G752" s="96">
        <f>Data!$E752*VLOOKUP(Data!$F752,tblXrate[],2,FALSE)</f>
        <v>12465.541681209797</v>
      </c>
      <c r="H752" s="93" t="s">
        <v>871</v>
      </c>
      <c r="I752" s="93" t="s">
        <v>19</v>
      </c>
      <c r="J752" s="93" t="s">
        <v>7</v>
      </c>
      <c r="K752" s="93" t="str">
        <f>VLOOKUP(Data!$J752,tblCountries[[Actual]:[Mapping]],2,FALSE)</f>
        <v>India</v>
      </c>
      <c r="L752" s="93" t="str">
        <f>VLOOKUP(Data!$J752,tblCountries[[Actual]:[Continente]],3,FALSE)</f>
        <v>Asia</v>
      </c>
      <c r="M752" s="93" t="s">
        <v>12</v>
      </c>
      <c r="N752" s="97">
        <v>5</v>
      </c>
      <c r="O752" s="98" t="s">
        <v>4021</v>
      </c>
      <c r="P752" s="99" t="s">
        <v>4028</v>
      </c>
      <c r="Q752" s="100" t="s">
        <v>4048</v>
      </c>
    </row>
    <row r="753" spans="2:17" ht="15" customHeight="1" x14ac:dyDescent="0.25">
      <c r="B753" s="93" t="s">
        <v>2748</v>
      </c>
      <c r="C753" s="94">
        <v>41055.713055555556</v>
      </c>
      <c r="D753" s="95">
        <v>2000</v>
      </c>
      <c r="E753" s="93">
        <v>24000</v>
      </c>
      <c r="F753" s="93" t="s">
        <v>5</v>
      </c>
      <c r="G753" s="96">
        <f>Data!$E753*VLOOKUP(Data!$F753,tblXrate[],2,FALSE)</f>
        <v>24000</v>
      </c>
      <c r="H753" s="93" t="s">
        <v>872</v>
      </c>
      <c r="I753" s="93" t="s">
        <v>19</v>
      </c>
      <c r="J753" s="93" t="s">
        <v>7</v>
      </c>
      <c r="K753" s="93" t="str">
        <f>VLOOKUP(Data!$J753,tblCountries[[Actual]:[Mapping]],2,FALSE)</f>
        <v>India</v>
      </c>
      <c r="L753" s="93" t="str">
        <f>VLOOKUP(Data!$J753,tblCountries[[Actual]:[Continente]],3,FALSE)</f>
        <v>Asia</v>
      </c>
      <c r="M753" s="93" t="s">
        <v>17</v>
      </c>
      <c r="N753" s="97">
        <v>1</v>
      </c>
      <c r="O753" s="99" t="s">
        <v>4024</v>
      </c>
      <c r="P753" s="99" t="s">
        <v>4029</v>
      </c>
      <c r="Q753" s="100" t="s">
        <v>4048</v>
      </c>
    </row>
    <row r="754" spans="2:17" ht="15" customHeight="1" x14ac:dyDescent="0.25">
      <c r="B754" s="93" t="s">
        <v>2749</v>
      </c>
      <c r="C754" s="94">
        <v>41055.713541666664</v>
      </c>
      <c r="D754" s="95">
        <v>20000</v>
      </c>
      <c r="E754" s="93">
        <v>20000</v>
      </c>
      <c r="F754" s="93" t="s">
        <v>5</v>
      </c>
      <c r="G754" s="96">
        <f>Data!$E754*VLOOKUP(Data!$F754,tblXrate[],2,FALSE)</f>
        <v>20000</v>
      </c>
      <c r="H754" s="93" t="s">
        <v>873</v>
      </c>
      <c r="I754" s="93" t="s">
        <v>355</v>
      </c>
      <c r="J754" s="93" t="s">
        <v>874</v>
      </c>
      <c r="K754" s="93" t="str">
        <f>VLOOKUP(Data!$J754,tblCountries[[Actual]:[Mapping]],2,FALSE)</f>
        <v>Denmark</v>
      </c>
      <c r="L754" s="93" t="str">
        <f>VLOOKUP(Data!$J754,tblCountries[[Actual]:[Continente]],3,FALSE)</f>
        <v>Europa</v>
      </c>
      <c r="M754" s="93" t="s">
        <v>17</v>
      </c>
      <c r="N754" s="97">
        <v>15</v>
      </c>
      <c r="O754" s="99" t="s">
        <v>4020</v>
      </c>
      <c r="P754" s="99" t="s">
        <v>4028</v>
      </c>
      <c r="Q754" s="100" t="s">
        <v>4048</v>
      </c>
    </row>
    <row r="755" spans="2:17" ht="15" customHeight="1" x14ac:dyDescent="0.25">
      <c r="B755" s="93" t="s">
        <v>2750</v>
      </c>
      <c r="C755" s="94">
        <v>41055.713993055557</v>
      </c>
      <c r="D755" s="95">
        <v>62000</v>
      </c>
      <c r="E755" s="93">
        <v>62000</v>
      </c>
      <c r="F755" s="93" t="s">
        <v>5</v>
      </c>
      <c r="G755" s="96">
        <f>Data!$E755*VLOOKUP(Data!$F755,tblXrate[],2,FALSE)</f>
        <v>62000</v>
      </c>
      <c r="H755" s="93" t="s">
        <v>875</v>
      </c>
      <c r="I755" s="93" t="s">
        <v>19</v>
      </c>
      <c r="J755" s="93" t="s">
        <v>14</v>
      </c>
      <c r="K755" s="93" t="str">
        <f>VLOOKUP(Data!$J755,tblCountries[[Actual]:[Mapping]],2,FALSE)</f>
        <v>USA</v>
      </c>
      <c r="L755" s="93" t="str">
        <f>VLOOKUP(Data!$J755,tblCountries[[Actual]:[Continente]],3,FALSE)</f>
        <v>America</v>
      </c>
      <c r="M755" s="93" t="s">
        <v>17</v>
      </c>
      <c r="N755" s="97">
        <v>20</v>
      </c>
      <c r="O755" s="99" t="s">
        <v>4022</v>
      </c>
      <c r="P755" s="99" t="s">
        <v>4030</v>
      </c>
      <c r="Q755" s="100" t="s">
        <v>4049</v>
      </c>
    </row>
    <row r="756" spans="2:17" ht="15" customHeight="1" x14ac:dyDescent="0.25">
      <c r="B756" s="93" t="s">
        <v>2751</v>
      </c>
      <c r="C756" s="94">
        <v>41055.714861111112</v>
      </c>
      <c r="D756" s="95" t="s">
        <v>876</v>
      </c>
      <c r="E756" s="93">
        <v>14960</v>
      </c>
      <c r="F756" s="93" t="s">
        <v>5</v>
      </c>
      <c r="G756" s="96">
        <f>Data!$E756*VLOOKUP(Data!$F756,tblXrate[],2,FALSE)</f>
        <v>14960</v>
      </c>
      <c r="H756" s="93" t="s">
        <v>877</v>
      </c>
      <c r="I756" s="93" t="s">
        <v>487</v>
      </c>
      <c r="J756" s="93" t="s">
        <v>132</v>
      </c>
      <c r="K756" s="93" t="str">
        <f>VLOOKUP(Data!$J756,tblCountries[[Actual]:[Mapping]],2,FALSE)</f>
        <v>Saudi Arabia</v>
      </c>
      <c r="L756" s="93" t="str">
        <f>VLOOKUP(Data!$J756,tblCountries[[Actual]:[Continente]],3,FALSE)</f>
        <v>Asia</v>
      </c>
      <c r="M756" s="93" t="s">
        <v>12</v>
      </c>
      <c r="N756" s="97">
        <v>2</v>
      </c>
      <c r="O756" s="99" t="s">
        <v>4024</v>
      </c>
      <c r="P756" s="99" t="s">
        <v>4028</v>
      </c>
      <c r="Q756" s="100" t="s">
        <v>4048</v>
      </c>
    </row>
    <row r="757" spans="2:17" ht="15" customHeight="1" x14ac:dyDescent="0.25">
      <c r="B757" s="93" t="s">
        <v>2752</v>
      </c>
      <c r="C757" s="94">
        <v>41055.715509259258</v>
      </c>
      <c r="D757" s="95">
        <v>120000</v>
      </c>
      <c r="E757" s="93">
        <v>120000</v>
      </c>
      <c r="F757" s="93" t="s">
        <v>39</v>
      </c>
      <c r="G757" s="96">
        <f>Data!$E757*VLOOKUP(Data!$F757,tblXrate[],2,FALSE)</f>
        <v>2136.9500024931081</v>
      </c>
      <c r="H757" s="93" t="s">
        <v>878</v>
      </c>
      <c r="I757" s="93" t="s">
        <v>309</v>
      </c>
      <c r="J757" s="93" t="s">
        <v>7</v>
      </c>
      <c r="K757" s="93" t="str">
        <f>VLOOKUP(Data!$J757,tblCountries[[Actual]:[Mapping]],2,FALSE)</f>
        <v>India</v>
      </c>
      <c r="L757" s="93" t="str">
        <f>VLOOKUP(Data!$J757,tblCountries[[Actual]:[Continente]],3,FALSE)</f>
        <v>Asia</v>
      </c>
      <c r="M757" s="93" t="s">
        <v>17</v>
      </c>
      <c r="N757" s="97">
        <v>2</v>
      </c>
      <c r="O757" s="99" t="s">
        <v>4024</v>
      </c>
      <c r="P757" s="99" t="s">
        <v>4027</v>
      </c>
      <c r="Q757" s="100" t="s">
        <v>4048</v>
      </c>
    </row>
    <row r="758" spans="2:17" ht="15" customHeight="1" x14ac:dyDescent="0.25">
      <c r="B758" s="93" t="s">
        <v>2753</v>
      </c>
      <c r="C758" s="94">
        <v>41055.725474537037</v>
      </c>
      <c r="D758" s="95">
        <v>30232</v>
      </c>
      <c r="E758" s="93">
        <v>30232</v>
      </c>
      <c r="F758" s="93" t="s">
        <v>5</v>
      </c>
      <c r="G758" s="96">
        <f>Data!$E758*VLOOKUP(Data!$F758,tblXrate[],2,FALSE)</f>
        <v>30232</v>
      </c>
      <c r="H758" s="93" t="s">
        <v>879</v>
      </c>
      <c r="I758" s="93" t="s">
        <v>309</v>
      </c>
      <c r="J758" s="93" t="s">
        <v>880</v>
      </c>
      <c r="K758" s="93" t="str">
        <f>VLOOKUP(Data!$J758,tblCountries[[Actual]:[Mapping]],2,FALSE)</f>
        <v>USA</v>
      </c>
      <c r="L758" s="93" t="str">
        <f>VLOOKUP(Data!$J758,tblCountries[[Actual]:[Continente]],3,FALSE)</f>
        <v>America</v>
      </c>
      <c r="M758" s="93" t="s">
        <v>17</v>
      </c>
      <c r="N758" s="97">
        <v>5</v>
      </c>
      <c r="O758" s="98" t="s">
        <v>4021</v>
      </c>
      <c r="P758" s="99" t="s">
        <v>4029</v>
      </c>
      <c r="Q758" s="100" t="s">
        <v>4048</v>
      </c>
    </row>
    <row r="759" spans="2:17" ht="15" customHeight="1" x14ac:dyDescent="0.25">
      <c r="B759" s="93" t="s">
        <v>2754</v>
      </c>
      <c r="C759" s="94">
        <v>41055.725474537037</v>
      </c>
      <c r="D759" s="95">
        <v>41000</v>
      </c>
      <c r="E759" s="93">
        <v>41000</v>
      </c>
      <c r="F759" s="93" t="s">
        <v>5</v>
      </c>
      <c r="G759" s="96">
        <f>Data!$E759*VLOOKUP(Data!$F759,tblXrate[],2,FALSE)</f>
        <v>41000</v>
      </c>
      <c r="H759" s="93" t="s">
        <v>206</v>
      </c>
      <c r="I759" s="93" t="s">
        <v>19</v>
      </c>
      <c r="J759" s="93" t="s">
        <v>14</v>
      </c>
      <c r="K759" s="93" t="str">
        <f>VLOOKUP(Data!$J759,tblCountries[[Actual]:[Mapping]],2,FALSE)</f>
        <v>USA</v>
      </c>
      <c r="L759" s="93" t="str">
        <f>VLOOKUP(Data!$J759,tblCountries[[Actual]:[Continente]],3,FALSE)</f>
        <v>America</v>
      </c>
      <c r="M759" s="93" t="s">
        <v>12</v>
      </c>
      <c r="N759" s="97">
        <v>4</v>
      </c>
      <c r="O759" s="99" t="s">
        <v>4024</v>
      </c>
      <c r="P759" s="99" t="s">
        <v>4029</v>
      </c>
      <c r="Q759" s="100" t="s">
        <v>4048</v>
      </c>
    </row>
    <row r="760" spans="2:17" ht="15" customHeight="1" x14ac:dyDescent="0.25">
      <c r="B760" s="93" t="s">
        <v>2755</v>
      </c>
      <c r="C760" s="94">
        <v>41055.730509259258</v>
      </c>
      <c r="D760" s="95" t="s">
        <v>881</v>
      </c>
      <c r="E760" s="93">
        <v>95000</v>
      </c>
      <c r="F760" s="93" t="s">
        <v>81</v>
      </c>
      <c r="G760" s="96">
        <f>Data!$E760*VLOOKUP(Data!$F760,tblXrate[],2,FALSE)</f>
        <v>96891.417358250401</v>
      </c>
      <c r="H760" s="93" t="s">
        <v>882</v>
      </c>
      <c r="I760" s="93" t="s">
        <v>19</v>
      </c>
      <c r="J760" s="93" t="s">
        <v>83</v>
      </c>
      <c r="K760" s="93" t="str">
        <f>VLOOKUP(Data!$J760,tblCountries[[Actual]:[Mapping]],2,FALSE)</f>
        <v>Australia</v>
      </c>
      <c r="L760" s="93" t="str">
        <f>VLOOKUP(Data!$J760,tblCountries[[Actual]:[Continente]],3,FALSE)</f>
        <v>Oceania</v>
      </c>
      <c r="M760" s="93" t="s">
        <v>17</v>
      </c>
      <c r="N760" s="97">
        <v>11</v>
      </c>
      <c r="O760" s="99" t="s">
        <v>4020</v>
      </c>
      <c r="P760" s="99" t="s">
        <v>4030</v>
      </c>
      <c r="Q760" s="100" t="s">
        <v>4049</v>
      </c>
    </row>
    <row r="761" spans="2:17" ht="15" customHeight="1" x14ac:dyDescent="0.25">
      <c r="B761" s="93" t="s">
        <v>2756</v>
      </c>
      <c r="C761" s="94">
        <v>41055.739282407405</v>
      </c>
      <c r="D761" s="95" t="s">
        <v>883</v>
      </c>
      <c r="E761" s="93">
        <v>1200000</v>
      </c>
      <c r="F761" s="93" t="s">
        <v>39</v>
      </c>
      <c r="G761" s="96">
        <f>Data!$E761*VLOOKUP(Data!$F761,tblXrate[],2,FALSE)</f>
        <v>21369.500024931083</v>
      </c>
      <c r="H761" s="93" t="s">
        <v>884</v>
      </c>
      <c r="I761" s="93" t="s">
        <v>51</v>
      </c>
      <c r="J761" s="93" t="s">
        <v>7</v>
      </c>
      <c r="K761" s="93" t="str">
        <f>VLOOKUP(Data!$J761,tblCountries[[Actual]:[Mapping]],2,FALSE)</f>
        <v>India</v>
      </c>
      <c r="L761" s="93" t="str">
        <f>VLOOKUP(Data!$J761,tblCountries[[Actual]:[Continente]],3,FALSE)</f>
        <v>Asia</v>
      </c>
      <c r="M761" s="93" t="s">
        <v>12</v>
      </c>
      <c r="N761" s="97">
        <v>14</v>
      </c>
      <c r="O761" s="99" t="s">
        <v>4020</v>
      </c>
      <c r="P761" s="99" t="s">
        <v>4028</v>
      </c>
      <c r="Q761" s="100" t="s">
        <v>4048</v>
      </c>
    </row>
    <row r="762" spans="2:17" ht="15" customHeight="1" x14ac:dyDescent="0.25">
      <c r="B762" s="93" t="s">
        <v>2757</v>
      </c>
      <c r="C762" s="94">
        <v>41055.740972222222</v>
      </c>
      <c r="D762" s="95">
        <v>205000</v>
      </c>
      <c r="E762" s="93">
        <v>205000</v>
      </c>
      <c r="F762" s="93" t="s">
        <v>39</v>
      </c>
      <c r="G762" s="96">
        <f>Data!$E762*VLOOKUP(Data!$F762,tblXrate[],2,FALSE)</f>
        <v>3650.6229209257262</v>
      </c>
      <c r="H762" s="93" t="s">
        <v>885</v>
      </c>
      <c r="I762" s="93" t="s">
        <v>309</v>
      </c>
      <c r="J762" s="93" t="s">
        <v>7</v>
      </c>
      <c r="K762" s="93" t="str">
        <f>VLOOKUP(Data!$J762,tblCountries[[Actual]:[Mapping]],2,FALSE)</f>
        <v>India</v>
      </c>
      <c r="L762" s="93" t="str">
        <f>VLOOKUP(Data!$J762,tblCountries[[Actual]:[Continente]],3,FALSE)</f>
        <v>Asia</v>
      </c>
      <c r="M762" s="93" t="s">
        <v>12</v>
      </c>
      <c r="N762" s="97">
        <v>10</v>
      </c>
      <c r="O762" s="99" t="s">
        <v>4020</v>
      </c>
      <c r="P762" s="99" t="s">
        <v>4027</v>
      </c>
      <c r="Q762" s="100" t="s">
        <v>4048</v>
      </c>
    </row>
    <row r="763" spans="2:17" ht="15" customHeight="1" x14ac:dyDescent="0.25">
      <c r="B763" s="93" t="s">
        <v>2758</v>
      </c>
      <c r="C763" s="94">
        <v>41055.741087962961</v>
      </c>
      <c r="D763" s="95" t="s">
        <v>886</v>
      </c>
      <c r="E763" s="93">
        <v>19068</v>
      </c>
      <c r="F763" s="93" t="s">
        <v>5</v>
      </c>
      <c r="G763" s="96">
        <f>Data!$E763*VLOOKUP(Data!$F763,tblXrate[],2,FALSE)</f>
        <v>19068</v>
      </c>
      <c r="H763" s="93" t="s">
        <v>887</v>
      </c>
      <c r="I763" s="93" t="s">
        <v>309</v>
      </c>
      <c r="J763" s="93" t="s">
        <v>346</v>
      </c>
      <c r="K763" s="93" t="str">
        <f>VLOOKUP(Data!$J763,tblCountries[[Actual]:[Mapping]],2,FALSE)</f>
        <v>Philippines</v>
      </c>
      <c r="L763" s="93" t="str">
        <f>VLOOKUP(Data!$J763,tblCountries[[Actual]:[Continente]],3,FALSE)</f>
        <v>Asia</v>
      </c>
      <c r="M763" s="93" t="s">
        <v>12</v>
      </c>
      <c r="N763" s="97">
        <v>20</v>
      </c>
      <c r="O763" s="99" t="s">
        <v>4022</v>
      </c>
      <c r="P763" s="99" t="s">
        <v>4028</v>
      </c>
      <c r="Q763" s="100" t="s">
        <v>4048</v>
      </c>
    </row>
    <row r="764" spans="2:17" ht="15" customHeight="1" x14ac:dyDescent="0.25">
      <c r="B764" s="93" t="s">
        <v>2759</v>
      </c>
      <c r="C764" s="94">
        <v>41055.74255787037</v>
      </c>
      <c r="D764" s="95" t="s">
        <v>533</v>
      </c>
      <c r="E764" s="93">
        <v>300000</v>
      </c>
      <c r="F764" s="93" t="s">
        <v>39</v>
      </c>
      <c r="G764" s="96">
        <f>Data!$E764*VLOOKUP(Data!$F764,tblXrate[],2,FALSE)</f>
        <v>5342.3750062327708</v>
      </c>
      <c r="H764" s="93" t="s">
        <v>888</v>
      </c>
      <c r="I764" s="93" t="s">
        <v>487</v>
      </c>
      <c r="J764" s="93" t="s">
        <v>7</v>
      </c>
      <c r="K764" s="93" t="str">
        <f>VLOOKUP(Data!$J764,tblCountries[[Actual]:[Mapping]],2,FALSE)</f>
        <v>India</v>
      </c>
      <c r="L764" s="93" t="str">
        <f>VLOOKUP(Data!$J764,tblCountries[[Actual]:[Continente]],3,FALSE)</f>
        <v>Asia</v>
      </c>
      <c r="M764" s="93" t="s">
        <v>12</v>
      </c>
      <c r="N764" s="97">
        <v>4</v>
      </c>
      <c r="O764" s="99" t="s">
        <v>4024</v>
      </c>
      <c r="P764" s="99" t="s">
        <v>4027</v>
      </c>
      <c r="Q764" s="100" t="s">
        <v>4048</v>
      </c>
    </row>
    <row r="765" spans="2:17" ht="15" customHeight="1" x14ac:dyDescent="0.25">
      <c r="B765" s="93" t="s">
        <v>2760</v>
      </c>
      <c r="C765" s="94">
        <v>41055.744062500002</v>
      </c>
      <c r="D765" s="95">
        <v>48000</v>
      </c>
      <c r="E765" s="93">
        <v>48000</v>
      </c>
      <c r="F765" s="93" t="s">
        <v>5</v>
      </c>
      <c r="G765" s="96">
        <f>Data!$E765*VLOOKUP(Data!$F765,tblXrate[],2,FALSE)</f>
        <v>48000</v>
      </c>
      <c r="H765" s="93" t="s">
        <v>355</v>
      </c>
      <c r="I765" s="93" t="s">
        <v>355</v>
      </c>
      <c r="J765" s="93" t="s">
        <v>170</v>
      </c>
      <c r="K765" s="93" t="str">
        <f>VLOOKUP(Data!$J765,tblCountries[[Actual]:[Mapping]],2,FALSE)</f>
        <v>Singapore</v>
      </c>
      <c r="L765" s="93" t="str">
        <f>VLOOKUP(Data!$J765,tblCountries[[Actual]:[Continente]],3,FALSE)</f>
        <v>Asia</v>
      </c>
      <c r="M765" s="93" t="s">
        <v>12</v>
      </c>
      <c r="N765" s="97">
        <v>3</v>
      </c>
      <c r="O765" s="99" t="s">
        <v>4024</v>
      </c>
      <c r="P765" s="99" t="s">
        <v>4029</v>
      </c>
      <c r="Q765" s="100" t="s">
        <v>4048</v>
      </c>
    </row>
    <row r="766" spans="2:17" ht="15" customHeight="1" x14ac:dyDescent="0.25">
      <c r="B766" s="93" t="s">
        <v>2761</v>
      </c>
      <c r="C766" s="94">
        <v>41055.763761574075</v>
      </c>
      <c r="D766" s="95" t="s">
        <v>889</v>
      </c>
      <c r="E766" s="93">
        <v>220000</v>
      </c>
      <c r="F766" s="93" t="s">
        <v>39</v>
      </c>
      <c r="G766" s="96">
        <f>Data!$E766*VLOOKUP(Data!$F766,tblXrate[],2,FALSE)</f>
        <v>3917.7416712373652</v>
      </c>
      <c r="H766" s="93" t="s">
        <v>890</v>
      </c>
      <c r="I766" s="93" t="s">
        <v>278</v>
      </c>
      <c r="J766" s="93" t="s">
        <v>7</v>
      </c>
      <c r="K766" s="93" t="str">
        <f>VLOOKUP(Data!$J766,tblCountries[[Actual]:[Mapping]],2,FALSE)</f>
        <v>India</v>
      </c>
      <c r="L766" s="93" t="str">
        <f>VLOOKUP(Data!$J766,tblCountries[[Actual]:[Continente]],3,FALSE)</f>
        <v>Asia</v>
      </c>
      <c r="M766" s="93" t="s">
        <v>8</v>
      </c>
      <c r="N766" s="97">
        <v>2</v>
      </c>
      <c r="O766" s="99" t="s">
        <v>4024</v>
      </c>
      <c r="P766" s="99" t="s">
        <v>4027</v>
      </c>
      <c r="Q766" s="100" t="s">
        <v>4048</v>
      </c>
    </row>
    <row r="767" spans="2:17" ht="15" customHeight="1" x14ac:dyDescent="0.25">
      <c r="B767" s="93" t="s">
        <v>2762</v>
      </c>
      <c r="C767" s="94">
        <v>41055.770208333335</v>
      </c>
      <c r="D767" s="95">
        <v>13500</v>
      </c>
      <c r="E767" s="93">
        <v>13500</v>
      </c>
      <c r="F767" s="93" t="s">
        <v>5</v>
      </c>
      <c r="G767" s="96">
        <f>Data!$E767*VLOOKUP(Data!$F767,tblXrate[],2,FALSE)</f>
        <v>13500</v>
      </c>
      <c r="H767" s="93" t="s">
        <v>359</v>
      </c>
      <c r="I767" s="93" t="s">
        <v>3938</v>
      </c>
      <c r="J767" s="93" t="s">
        <v>7</v>
      </c>
      <c r="K767" s="93" t="str">
        <f>VLOOKUP(Data!$J767,tblCountries[[Actual]:[Mapping]],2,FALSE)</f>
        <v>India</v>
      </c>
      <c r="L767" s="93" t="str">
        <f>VLOOKUP(Data!$J767,tblCountries[[Actual]:[Continente]],3,FALSE)</f>
        <v>Asia</v>
      </c>
      <c r="M767" s="93" t="s">
        <v>12</v>
      </c>
      <c r="N767" s="97">
        <v>2.5</v>
      </c>
      <c r="O767" s="99" t="s">
        <v>4024</v>
      </c>
      <c r="P767" s="99" t="s">
        <v>4028</v>
      </c>
      <c r="Q767" s="100" t="s">
        <v>4048</v>
      </c>
    </row>
    <row r="768" spans="2:17" ht="15" customHeight="1" x14ac:dyDescent="0.25">
      <c r="B768" s="93" t="s">
        <v>2763</v>
      </c>
      <c r="C768" s="94">
        <v>41055.774537037039</v>
      </c>
      <c r="D768" s="95" t="s">
        <v>891</v>
      </c>
      <c r="E768" s="93">
        <v>45000</v>
      </c>
      <c r="F768" s="93" t="s">
        <v>5</v>
      </c>
      <c r="G768" s="96">
        <f>Data!$E768*VLOOKUP(Data!$F768,tblXrate[],2,FALSE)</f>
        <v>45000</v>
      </c>
      <c r="H768" s="93" t="s">
        <v>48</v>
      </c>
      <c r="I768" s="93" t="s">
        <v>51</v>
      </c>
      <c r="J768" s="93" t="s">
        <v>7</v>
      </c>
      <c r="K768" s="93" t="str">
        <f>VLOOKUP(Data!$J768,tblCountries[[Actual]:[Mapping]],2,FALSE)</f>
        <v>India</v>
      </c>
      <c r="L768" s="93" t="str">
        <f>VLOOKUP(Data!$J768,tblCountries[[Actual]:[Continente]],3,FALSE)</f>
        <v>Asia</v>
      </c>
      <c r="M768" s="93" t="s">
        <v>24</v>
      </c>
      <c r="N768" s="97">
        <v>15</v>
      </c>
      <c r="O768" s="99" t="s">
        <v>4020</v>
      </c>
      <c r="P768" s="99" t="s">
        <v>4029</v>
      </c>
      <c r="Q768" s="100" t="s">
        <v>4048</v>
      </c>
    </row>
    <row r="769" spans="2:17" ht="15" customHeight="1" x14ac:dyDescent="0.25">
      <c r="B769" s="93" t="s">
        <v>2764</v>
      </c>
      <c r="C769" s="94">
        <v>41055.776863425926</v>
      </c>
      <c r="D769" s="95">
        <v>55000</v>
      </c>
      <c r="E769" s="93">
        <v>55000</v>
      </c>
      <c r="F769" s="93" t="s">
        <v>21</v>
      </c>
      <c r="G769" s="96">
        <f>Data!$E769*VLOOKUP(Data!$F769,tblXrate[],2,FALSE)</f>
        <v>69871.969144538423</v>
      </c>
      <c r="H769" s="93" t="s">
        <v>28</v>
      </c>
      <c r="I769" s="93" t="s">
        <v>3940</v>
      </c>
      <c r="J769" s="93" t="s">
        <v>892</v>
      </c>
      <c r="K769" s="93" t="str">
        <f>VLOOKUP(Data!$J769,tblCountries[[Actual]:[Mapping]],2,FALSE)</f>
        <v>italy</v>
      </c>
      <c r="L769" s="93" t="str">
        <f>VLOOKUP(Data!$J769,tblCountries[[Actual]:[Continente]],3,FALSE)</f>
        <v>Europa</v>
      </c>
      <c r="M769" s="93" t="s">
        <v>17</v>
      </c>
      <c r="N769" s="97">
        <v>18</v>
      </c>
      <c r="O769" s="99" t="s">
        <v>4022</v>
      </c>
      <c r="P769" s="99" t="s">
        <v>4030</v>
      </c>
      <c r="Q769" s="100" t="s">
        <v>4049</v>
      </c>
    </row>
    <row r="770" spans="2:17" ht="15" customHeight="1" x14ac:dyDescent="0.25">
      <c r="B770" s="93" t="s">
        <v>2765</v>
      </c>
      <c r="C770" s="94">
        <v>41055.778831018521</v>
      </c>
      <c r="D770" s="95" t="s">
        <v>893</v>
      </c>
      <c r="E770" s="93">
        <v>480000</v>
      </c>
      <c r="F770" s="93" t="s">
        <v>39</v>
      </c>
      <c r="G770" s="96">
        <f>Data!$E770*VLOOKUP(Data!$F770,tblXrate[],2,FALSE)</f>
        <v>8547.8000099724322</v>
      </c>
      <c r="H770" s="93" t="s">
        <v>894</v>
      </c>
      <c r="I770" s="93" t="s">
        <v>51</v>
      </c>
      <c r="J770" s="93" t="s">
        <v>7</v>
      </c>
      <c r="K770" s="93" t="str">
        <f>VLOOKUP(Data!$J770,tblCountries[[Actual]:[Mapping]],2,FALSE)</f>
        <v>India</v>
      </c>
      <c r="L770" s="93" t="str">
        <f>VLOOKUP(Data!$J770,tblCountries[[Actual]:[Continente]],3,FALSE)</f>
        <v>Asia</v>
      </c>
      <c r="M770" s="93" t="s">
        <v>8</v>
      </c>
      <c r="N770" s="97">
        <v>11</v>
      </c>
      <c r="O770" s="99" t="s">
        <v>4020</v>
      </c>
      <c r="P770" s="99" t="s">
        <v>4027</v>
      </c>
      <c r="Q770" s="100" t="s">
        <v>4048</v>
      </c>
    </row>
    <row r="771" spans="2:17" ht="15" customHeight="1" x14ac:dyDescent="0.25">
      <c r="B771" s="93" t="s">
        <v>2766</v>
      </c>
      <c r="C771" s="94">
        <v>41055.780555555553</v>
      </c>
      <c r="D771" s="95" t="s">
        <v>895</v>
      </c>
      <c r="E771" s="93">
        <v>33600</v>
      </c>
      <c r="F771" s="93" t="s">
        <v>357</v>
      </c>
      <c r="G771" s="96">
        <f>Data!$E771*VLOOKUP(Data!$F771,tblXrate[],2,FALSE)</f>
        <v>9146.5655463031271</v>
      </c>
      <c r="H771" s="93" t="s">
        <v>309</v>
      </c>
      <c r="I771" s="93" t="s">
        <v>309</v>
      </c>
      <c r="J771" s="93" t="s">
        <v>358</v>
      </c>
      <c r="K771" s="93" t="str">
        <f>VLOOKUP(Data!$J771,tblCountries[[Actual]:[Mapping]],2,FALSE)</f>
        <v>Dubai</v>
      </c>
      <c r="L771" s="93" t="str">
        <f>VLOOKUP(Data!$J771,tblCountries[[Actual]:[Continente]],3,FALSE)</f>
        <v>Asia</v>
      </c>
      <c r="M771" s="93" t="s">
        <v>24</v>
      </c>
      <c r="N771" s="97">
        <v>7</v>
      </c>
      <c r="O771" s="98" t="s">
        <v>4021</v>
      </c>
      <c r="P771" s="99" t="s">
        <v>4027</v>
      </c>
      <c r="Q771" s="100" t="s">
        <v>4048</v>
      </c>
    </row>
    <row r="772" spans="2:17" ht="15" customHeight="1" x14ac:dyDescent="0.25">
      <c r="B772" s="93" t="s">
        <v>2767</v>
      </c>
      <c r="C772" s="94">
        <v>41055.789490740739</v>
      </c>
      <c r="D772" s="95">
        <v>570000</v>
      </c>
      <c r="E772" s="93">
        <v>570000</v>
      </c>
      <c r="F772" s="93" t="s">
        <v>39</v>
      </c>
      <c r="G772" s="96">
        <f>Data!$E772*VLOOKUP(Data!$F772,tblXrate[],2,FALSE)</f>
        <v>10150.512511842264</v>
      </c>
      <c r="H772" s="93" t="s">
        <v>19</v>
      </c>
      <c r="I772" s="93" t="s">
        <v>19</v>
      </c>
      <c r="J772" s="93" t="s">
        <v>7</v>
      </c>
      <c r="K772" s="93" t="str">
        <f>VLOOKUP(Data!$J772,tblCountries[[Actual]:[Mapping]],2,FALSE)</f>
        <v>India</v>
      </c>
      <c r="L772" s="93" t="str">
        <f>VLOOKUP(Data!$J772,tblCountries[[Actual]:[Continente]],3,FALSE)</f>
        <v>Asia</v>
      </c>
      <c r="M772" s="93" t="s">
        <v>12</v>
      </c>
      <c r="N772" s="97">
        <v>2.4</v>
      </c>
      <c r="O772" s="99" t="s">
        <v>4024</v>
      </c>
      <c r="P772" s="99" t="s">
        <v>4027</v>
      </c>
      <c r="Q772" s="100" t="s">
        <v>4048</v>
      </c>
    </row>
    <row r="773" spans="2:17" ht="15" customHeight="1" x14ac:dyDescent="0.25">
      <c r="B773" s="93" t="s">
        <v>2768</v>
      </c>
      <c r="C773" s="94">
        <v>41055.797164351854</v>
      </c>
      <c r="D773" s="95">
        <v>636000</v>
      </c>
      <c r="E773" s="93">
        <v>636000</v>
      </c>
      <c r="F773" s="93" t="s">
        <v>39</v>
      </c>
      <c r="G773" s="96">
        <f>Data!$E773*VLOOKUP(Data!$F773,tblXrate[],2,FALSE)</f>
        <v>11325.835013213473</v>
      </c>
      <c r="H773" s="93" t="s">
        <v>563</v>
      </c>
      <c r="I773" s="93" t="s">
        <v>51</v>
      </c>
      <c r="J773" s="93" t="s">
        <v>7</v>
      </c>
      <c r="K773" s="93" t="str">
        <f>VLOOKUP(Data!$J773,tblCountries[[Actual]:[Mapping]],2,FALSE)</f>
        <v>India</v>
      </c>
      <c r="L773" s="93" t="str">
        <f>VLOOKUP(Data!$J773,tblCountries[[Actual]:[Continente]],3,FALSE)</f>
        <v>Asia</v>
      </c>
      <c r="M773" s="93" t="s">
        <v>8</v>
      </c>
      <c r="N773" s="97">
        <v>7</v>
      </c>
      <c r="O773" s="98" t="s">
        <v>4021</v>
      </c>
      <c r="P773" s="99" t="s">
        <v>4027</v>
      </c>
      <c r="Q773" s="100" t="s">
        <v>4048</v>
      </c>
    </row>
    <row r="774" spans="2:17" ht="15" customHeight="1" x14ac:dyDescent="0.25">
      <c r="B774" s="93" t="s">
        <v>2769</v>
      </c>
      <c r="C774" s="94">
        <v>41055.801145833335</v>
      </c>
      <c r="D774" s="95" t="s">
        <v>896</v>
      </c>
      <c r="E774" s="93">
        <v>180000</v>
      </c>
      <c r="F774" s="93" t="s">
        <v>31</v>
      </c>
      <c r="G774" s="96">
        <f>Data!$E774*VLOOKUP(Data!$F774,tblXrate[],2,FALSE)</f>
        <v>1910.5359690238436</v>
      </c>
      <c r="H774" s="93" t="s">
        <v>897</v>
      </c>
      <c r="I774" s="93" t="s">
        <v>3938</v>
      </c>
      <c r="J774" s="93" t="s">
        <v>16</v>
      </c>
      <c r="K774" s="93" t="str">
        <f>VLOOKUP(Data!$J774,tblCountries[[Actual]:[Mapping]],2,FALSE)</f>
        <v>Pakistan</v>
      </c>
      <c r="L774" s="93" t="str">
        <f>VLOOKUP(Data!$J774,tblCountries[[Actual]:[Continente]],3,FALSE)</f>
        <v>Asia</v>
      </c>
      <c r="M774" s="93" t="s">
        <v>12</v>
      </c>
      <c r="N774" s="97">
        <v>7</v>
      </c>
      <c r="O774" s="98" t="s">
        <v>4021</v>
      </c>
      <c r="P774" s="99" t="s">
        <v>4027</v>
      </c>
      <c r="Q774" s="100" t="s">
        <v>4048</v>
      </c>
    </row>
    <row r="775" spans="2:17" ht="15" customHeight="1" x14ac:dyDescent="0.25">
      <c r="B775" s="93" t="s">
        <v>2770</v>
      </c>
      <c r="C775" s="94">
        <v>41055.807557870372</v>
      </c>
      <c r="D775" s="95" t="s">
        <v>898</v>
      </c>
      <c r="E775" s="93">
        <v>36000</v>
      </c>
      <c r="F775" s="93" t="s">
        <v>5</v>
      </c>
      <c r="G775" s="96">
        <f>Data!$E775*VLOOKUP(Data!$F775,tblXrate[],2,FALSE)</f>
        <v>36000</v>
      </c>
      <c r="H775" s="93" t="s">
        <v>899</v>
      </c>
      <c r="I775" s="93" t="s">
        <v>51</v>
      </c>
      <c r="J775" s="93" t="s">
        <v>83</v>
      </c>
      <c r="K775" s="93" t="str">
        <f>VLOOKUP(Data!$J775,tblCountries[[Actual]:[Mapping]],2,FALSE)</f>
        <v>Australia</v>
      </c>
      <c r="L775" s="93" t="str">
        <f>VLOOKUP(Data!$J775,tblCountries[[Actual]:[Continente]],3,FALSE)</f>
        <v>Oceania</v>
      </c>
      <c r="M775" s="93" t="s">
        <v>17</v>
      </c>
      <c r="N775" s="97">
        <v>12</v>
      </c>
      <c r="O775" s="99" t="s">
        <v>4020</v>
      </c>
      <c r="P775" s="99" t="s">
        <v>4029</v>
      </c>
      <c r="Q775" s="100" t="s">
        <v>4048</v>
      </c>
    </row>
    <row r="776" spans="2:17" ht="15" customHeight="1" x14ac:dyDescent="0.25">
      <c r="B776" s="93" t="s">
        <v>2771</v>
      </c>
      <c r="C776" s="94">
        <v>41055.812071759261</v>
      </c>
      <c r="D776" s="95" t="s">
        <v>900</v>
      </c>
      <c r="E776" s="93">
        <v>2250000</v>
      </c>
      <c r="F776" s="93" t="s">
        <v>39</v>
      </c>
      <c r="G776" s="96">
        <f>Data!$E776*VLOOKUP(Data!$F776,tblXrate[],2,FALSE)</f>
        <v>40067.812546745779</v>
      </c>
      <c r="H776" s="93" t="s">
        <v>901</v>
      </c>
      <c r="I776" s="93" t="s">
        <v>309</v>
      </c>
      <c r="J776" s="93" t="s">
        <v>7</v>
      </c>
      <c r="K776" s="93" t="str">
        <f>VLOOKUP(Data!$J776,tblCountries[[Actual]:[Mapping]],2,FALSE)</f>
        <v>India</v>
      </c>
      <c r="L776" s="93" t="str">
        <f>VLOOKUP(Data!$J776,tblCountries[[Actual]:[Continente]],3,FALSE)</f>
        <v>Asia</v>
      </c>
      <c r="M776" s="93" t="s">
        <v>24</v>
      </c>
      <c r="N776" s="97">
        <v>5</v>
      </c>
      <c r="O776" s="98" t="s">
        <v>4021</v>
      </c>
      <c r="P776" s="99" t="s">
        <v>4029</v>
      </c>
      <c r="Q776" s="100" t="s">
        <v>4048</v>
      </c>
    </row>
    <row r="777" spans="2:17" ht="15" customHeight="1" x14ac:dyDescent="0.25">
      <c r="B777" s="93" t="s">
        <v>2772</v>
      </c>
      <c r="C777" s="94">
        <v>41055.812199074076</v>
      </c>
      <c r="D777" s="95">
        <v>16000</v>
      </c>
      <c r="E777" s="93">
        <v>16000</v>
      </c>
      <c r="F777" s="93" t="s">
        <v>5</v>
      </c>
      <c r="G777" s="96">
        <f>Data!$E777*VLOOKUP(Data!$F777,tblXrate[],2,FALSE)</f>
        <v>16000</v>
      </c>
      <c r="H777" s="93" t="s">
        <v>902</v>
      </c>
      <c r="I777" s="93" t="s">
        <v>3938</v>
      </c>
      <c r="J777" s="93" t="s">
        <v>7</v>
      </c>
      <c r="K777" s="93" t="str">
        <f>VLOOKUP(Data!$J777,tblCountries[[Actual]:[Mapping]],2,FALSE)</f>
        <v>India</v>
      </c>
      <c r="L777" s="93" t="str">
        <f>VLOOKUP(Data!$J777,tblCountries[[Actual]:[Continente]],3,FALSE)</f>
        <v>Asia</v>
      </c>
      <c r="M777" s="93" t="s">
        <v>12</v>
      </c>
      <c r="N777" s="97">
        <v>1</v>
      </c>
      <c r="O777" s="99" t="s">
        <v>4024</v>
      </c>
      <c r="P777" s="99" t="s">
        <v>4028</v>
      </c>
      <c r="Q777" s="100" t="s">
        <v>4048</v>
      </c>
    </row>
    <row r="778" spans="2:17" ht="15" customHeight="1" x14ac:dyDescent="0.25">
      <c r="B778" s="93" t="s">
        <v>2773</v>
      </c>
      <c r="C778" s="94">
        <v>41055.815416666665</v>
      </c>
      <c r="D778" s="95">
        <v>240000</v>
      </c>
      <c r="E778" s="93">
        <v>240000</v>
      </c>
      <c r="F778" s="93" t="s">
        <v>39</v>
      </c>
      <c r="G778" s="96">
        <f>Data!$E778*VLOOKUP(Data!$F778,tblXrate[],2,FALSE)</f>
        <v>4273.9000049862161</v>
      </c>
      <c r="H778" s="93" t="s">
        <v>19</v>
      </c>
      <c r="I778" s="93" t="s">
        <v>19</v>
      </c>
      <c r="J778" s="93" t="s">
        <v>7</v>
      </c>
      <c r="K778" s="93" t="str">
        <f>VLOOKUP(Data!$J778,tblCountries[[Actual]:[Mapping]],2,FALSE)</f>
        <v>India</v>
      </c>
      <c r="L778" s="93" t="str">
        <f>VLOOKUP(Data!$J778,tblCountries[[Actual]:[Continente]],3,FALSE)</f>
        <v>Asia</v>
      </c>
      <c r="M778" s="93" t="s">
        <v>12</v>
      </c>
      <c r="N778" s="97">
        <v>4</v>
      </c>
      <c r="O778" s="99" t="s">
        <v>4024</v>
      </c>
      <c r="P778" s="99" t="s">
        <v>4027</v>
      </c>
      <c r="Q778" s="100" t="s">
        <v>4048</v>
      </c>
    </row>
    <row r="779" spans="2:17" ht="15" customHeight="1" x14ac:dyDescent="0.25">
      <c r="B779" s="93" t="s">
        <v>2774</v>
      </c>
      <c r="C779" s="94">
        <v>41055.821944444448</v>
      </c>
      <c r="D779" s="95" t="s">
        <v>903</v>
      </c>
      <c r="E779" s="93">
        <v>400000</v>
      </c>
      <c r="F779" s="93" t="s">
        <v>39</v>
      </c>
      <c r="G779" s="96">
        <f>Data!$E779*VLOOKUP(Data!$F779,tblXrate[],2,FALSE)</f>
        <v>7123.1666749770275</v>
      </c>
      <c r="H779" s="93" t="s">
        <v>621</v>
      </c>
      <c r="I779" s="93" t="s">
        <v>51</v>
      </c>
      <c r="J779" s="93" t="s">
        <v>7</v>
      </c>
      <c r="K779" s="93" t="str">
        <f>VLOOKUP(Data!$J779,tblCountries[[Actual]:[Mapping]],2,FALSE)</f>
        <v>India</v>
      </c>
      <c r="L779" s="93" t="str">
        <f>VLOOKUP(Data!$J779,tblCountries[[Actual]:[Continente]],3,FALSE)</f>
        <v>Asia</v>
      </c>
      <c r="M779" s="93" t="s">
        <v>8</v>
      </c>
      <c r="N779" s="97">
        <v>7</v>
      </c>
      <c r="O779" s="98" t="s">
        <v>4021</v>
      </c>
      <c r="P779" s="99" t="s">
        <v>4027</v>
      </c>
      <c r="Q779" s="100" t="s">
        <v>4048</v>
      </c>
    </row>
    <row r="780" spans="2:17" ht="15" customHeight="1" x14ac:dyDescent="0.25">
      <c r="B780" s="93" t="s">
        <v>2775</v>
      </c>
      <c r="C780" s="94">
        <v>41055.839131944442</v>
      </c>
      <c r="D780" s="95">
        <v>10000</v>
      </c>
      <c r="E780" s="93">
        <v>10000</v>
      </c>
      <c r="F780" s="93" t="s">
        <v>5</v>
      </c>
      <c r="G780" s="96">
        <f>Data!$E780*VLOOKUP(Data!$F780,tblXrate[],2,FALSE)</f>
        <v>10000</v>
      </c>
      <c r="H780" s="93" t="s">
        <v>904</v>
      </c>
      <c r="I780" s="93" t="s">
        <v>51</v>
      </c>
      <c r="J780" s="93" t="s">
        <v>7</v>
      </c>
      <c r="K780" s="93" t="str">
        <f>VLOOKUP(Data!$J780,tblCountries[[Actual]:[Mapping]],2,FALSE)</f>
        <v>India</v>
      </c>
      <c r="L780" s="93" t="str">
        <f>VLOOKUP(Data!$J780,tblCountries[[Actual]:[Continente]],3,FALSE)</f>
        <v>Asia</v>
      </c>
      <c r="M780" s="93" t="s">
        <v>24</v>
      </c>
      <c r="N780" s="97">
        <v>12</v>
      </c>
      <c r="O780" s="99" t="s">
        <v>4020</v>
      </c>
      <c r="P780" s="99" t="s">
        <v>4027</v>
      </c>
      <c r="Q780" s="100" t="s">
        <v>4048</v>
      </c>
    </row>
    <row r="781" spans="2:17" ht="15" customHeight="1" x14ac:dyDescent="0.25">
      <c r="B781" s="93" t="s">
        <v>2776</v>
      </c>
      <c r="C781" s="94">
        <v>41055.844768518517</v>
      </c>
      <c r="D781" s="95" t="s">
        <v>905</v>
      </c>
      <c r="E781" s="93">
        <v>66000</v>
      </c>
      <c r="F781" s="93" t="s">
        <v>85</v>
      </c>
      <c r="G781" s="96">
        <f>Data!$E781*VLOOKUP(Data!$F781,tblXrate[],2,FALSE)</f>
        <v>64901.860520001574</v>
      </c>
      <c r="H781" s="93" t="s">
        <v>906</v>
      </c>
      <c r="I781" s="93" t="s">
        <v>19</v>
      </c>
      <c r="J781" s="93" t="s">
        <v>87</v>
      </c>
      <c r="K781" s="93" t="str">
        <f>VLOOKUP(Data!$J781,tblCountries[[Actual]:[Mapping]],2,FALSE)</f>
        <v>Canada</v>
      </c>
      <c r="L781" s="93" t="str">
        <f>VLOOKUP(Data!$J781,tblCountries[[Actual]:[Continente]],3,FALSE)</f>
        <v>America</v>
      </c>
      <c r="M781" s="93" t="s">
        <v>17</v>
      </c>
      <c r="N781" s="97">
        <v>20</v>
      </c>
      <c r="O781" s="99" t="s">
        <v>4022</v>
      </c>
      <c r="P781" s="99" t="s">
        <v>4030</v>
      </c>
      <c r="Q781" s="100" t="s">
        <v>4049</v>
      </c>
    </row>
    <row r="782" spans="2:17" ht="15" customHeight="1" x14ac:dyDescent="0.25">
      <c r="B782" s="93" t="s">
        <v>2777</v>
      </c>
      <c r="C782" s="94">
        <v>41055.846944444442</v>
      </c>
      <c r="D782" s="95">
        <v>65000</v>
      </c>
      <c r="E782" s="93">
        <v>65000</v>
      </c>
      <c r="F782" s="93" t="s">
        <v>5</v>
      </c>
      <c r="G782" s="96">
        <f>Data!$E782*VLOOKUP(Data!$F782,tblXrate[],2,FALSE)</f>
        <v>65000</v>
      </c>
      <c r="H782" s="93" t="s">
        <v>907</v>
      </c>
      <c r="I782" s="93" t="s">
        <v>19</v>
      </c>
      <c r="J782" s="93" t="s">
        <v>14</v>
      </c>
      <c r="K782" s="93" t="str">
        <f>VLOOKUP(Data!$J782,tblCountries[[Actual]:[Mapping]],2,FALSE)</f>
        <v>USA</v>
      </c>
      <c r="L782" s="93" t="str">
        <f>VLOOKUP(Data!$J782,tblCountries[[Actual]:[Continente]],3,FALSE)</f>
        <v>America</v>
      </c>
      <c r="M782" s="93" t="s">
        <v>17</v>
      </c>
      <c r="N782" s="97">
        <v>10</v>
      </c>
      <c r="O782" s="99" t="s">
        <v>4020</v>
      </c>
      <c r="P782" s="99" t="s">
        <v>4030</v>
      </c>
      <c r="Q782" s="100" t="s">
        <v>4049</v>
      </c>
    </row>
    <row r="783" spans="2:17" ht="15" customHeight="1" x14ac:dyDescent="0.25">
      <c r="B783" s="93" t="s">
        <v>2778</v>
      </c>
      <c r="C783" s="94">
        <v>41055.847615740742</v>
      </c>
      <c r="D783" s="95" t="s">
        <v>908</v>
      </c>
      <c r="E783" s="93">
        <v>450000</v>
      </c>
      <c r="F783" s="93" t="s">
        <v>39</v>
      </c>
      <c r="G783" s="96">
        <f>Data!$E783*VLOOKUP(Data!$F783,tblXrate[],2,FALSE)</f>
        <v>8013.5625093491553</v>
      </c>
      <c r="H783" s="93" t="s">
        <v>909</v>
      </c>
      <c r="I783" s="93" t="s">
        <v>51</v>
      </c>
      <c r="J783" s="93" t="s">
        <v>7</v>
      </c>
      <c r="K783" s="93" t="str">
        <f>VLOOKUP(Data!$J783,tblCountries[[Actual]:[Mapping]],2,FALSE)</f>
        <v>India</v>
      </c>
      <c r="L783" s="93" t="str">
        <f>VLOOKUP(Data!$J783,tblCountries[[Actual]:[Continente]],3,FALSE)</f>
        <v>Asia</v>
      </c>
      <c r="M783" s="93" t="s">
        <v>12</v>
      </c>
      <c r="N783" s="97">
        <v>1.5</v>
      </c>
      <c r="O783" s="99" t="s">
        <v>4024</v>
      </c>
      <c r="P783" s="99" t="s">
        <v>4027</v>
      </c>
      <c r="Q783" s="100" t="s">
        <v>4048</v>
      </c>
    </row>
    <row r="784" spans="2:17" ht="15" customHeight="1" x14ac:dyDescent="0.25">
      <c r="B784" s="93" t="s">
        <v>2779</v>
      </c>
      <c r="C784" s="94">
        <v>41055.852303240739</v>
      </c>
      <c r="D784" s="95">
        <v>100000</v>
      </c>
      <c r="E784" s="93">
        <v>100000</v>
      </c>
      <c r="F784" s="93" t="s">
        <v>85</v>
      </c>
      <c r="G784" s="96">
        <f>Data!$E784*VLOOKUP(Data!$F784,tblXrate[],2,FALSE)</f>
        <v>98336.152303032693</v>
      </c>
      <c r="H784" s="93" t="s">
        <v>910</v>
      </c>
      <c r="I784" s="93" t="s">
        <v>3940</v>
      </c>
      <c r="J784" s="93" t="s">
        <v>87</v>
      </c>
      <c r="K784" s="93" t="str">
        <f>VLOOKUP(Data!$J784,tblCountries[[Actual]:[Mapping]],2,FALSE)</f>
        <v>Canada</v>
      </c>
      <c r="L784" s="93" t="str">
        <f>VLOOKUP(Data!$J784,tblCountries[[Actual]:[Continente]],3,FALSE)</f>
        <v>America</v>
      </c>
      <c r="M784" s="93" t="s">
        <v>8</v>
      </c>
      <c r="N784" s="97">
        <v>5</v>
      </c>
      <c r="O784" s="98" t="s">
        <v>4021</v>
      </c>
      <c r="P784" s="99" t="s">
        <v>4030</v>
      </c>
      <c r="Q784" s="100" t="s">
        <v>4049</v>
      </c>
    </row>
    <row r="785" spans="2:17" ht="15" customHeight="1" x14ac:dyDescent="0.25">
      <c r="B785" s="93" t="s">
        <v>2780</v>
      </c>
      <c r="C785" s="94">
        <v>41055.855208333334</v>
      </c>
      <c r="D785" s="95" t="s">
        <v>911</v>
      </c>
      <c r="E785" s="93">
        <v>150000</v>
      </c>
      <c r="F785" s="93" t="s">
        <v>39</v>
      </c>
      <c r="G785" s="96">
        <f>Data!$E785*VLOOKUP(Data!$F785,tblXrate[],2,FALSE)</f>
        <v>2671.1875031163854</v>
      </c>
      <c r="H785" s="93" t="s">
        <v>912</v>
      </c>
      <c r="I785" s="93" t="s">
        <v>19</v>
      </c>
      <c r="J785" s="93" t="s">
        <v>7</v>
      </c>
      <c r="K785" s="93" t="str">
        <f>VLOOKUP(Data!$J785,tblCountries[[Actual]:[Mapping]],2,FALSE)</f>
        <v>India</v>
      </c>
      <c r="L785" s="93" t="str">
        <f>VLOOKUP(Data!$J785,tblCountries[[Actual]:[Continente]],3,FALSE)</f>
        <v>Asia</v>
      </c>
      <c r="M785" s="93" t="s">
        <v>8</v>
      </c>
      <c r="N785" s="97">
        <v>2</v>
      </c>
      <c r="O785" s="99" t="s">
        <v>4024</v>
      </c>
      <c r="P785" s="99" t="s">
        <v>4027</v>
      </c>
      <c r="Q785" s="100" t="s">
        <v>4048</v>
      </c>
    </row>
    <row r="786" spans="2:17" ht="15" customHeight="1" x14ac:dyDescent="0.25">
      <c r="B786" s="93" t="s">
        <v>2781</v>
      </c>
      <c r="C786" s="94">
        <v>41055.868136574078</v>
      </c>
      <c r="D786" s="95">
        <v>96000</v>
      </c>
      <c r="E786" s="93">
        <v>96000</v>
      </c>
      <c r="F786" s="93" t="s">
        <v>5</v>
      </c>
      <c r="G786" s="96">
        <f>Data!$E786*VLOOKUP(Data!$F786,tblXrate[],2,FALSE)</f>
        <v>96000</v>
      </c>
      <c r="H786" s="93" t="s">
        <v>718</v>
      </c>
      <c r="I786" s="93" t="s">
        <v>3938</v>
      </c>
      <c r="J786" s="93" t="s">
        <v>7</v>
      </c>
      <c r="K786" s="93" t="str">
        <f>VLOOKUP(Data!$J786,tblCountries[[Actual]:[Mapping]],2,FALSE)</f>
        <v>India</v>
      </c>
      <c r="L786" s="93" t="str">
        <f>VLOOKUP(Data!$J786,tblCountries[[Actual]:[Continente]],3,FALSE)</f>
        <v>Asia</v>
      </c>
      <c r="M786" s="93" t="s">
        <v>12</v>
      </c>
      <c r="N786" s="97">
        <v>8</v>
      </c>
      <c r="O786" s="98" t="s">
        <v>4021</v>
      </c>
      <c r="P786" s="99" t="s">
        <v>4030</v>
      </c>
      <c r="Q786" s="100" t="s">
        <v>4049</v>
      </c>
    </row>
    <row r="787" spans="2:17" ht="15" customHeight="1" x14ac:dyDescent="0.25">
      <c r="B787" s="93" t="s">
        <v>2782</v>
      </c>
      <c r="C787" s="94">
        <v>41055.873067129629</v>
      </c>
      <c r="D787" s="95" t="s">
        <v>913</v>
      </c>
      <c r="E787" s="93">
        <v>1152000</v>
      </c>
      <c r="F787" s="93" t="s">
        <v>39</v>
      </c>
      <c r="G787" s="96">
        <f>Data!$E787*VLOOKUP(Data!$F787,tblXrate[],2,FALSE)</f>
        <v>20514.720023933838</v>
      </c>
      <c r="H787" s="93" t="s">
        <v>914</v>
      </c>
      <c r="I787" s="93" t="s">
        <v>309</v>
      </c>
      <c r="J787" s="93" t="s">
        <v>7</v>
      </c>
      <c r="K787" s="93" t="str">
        <f>VLOOKUP(Data!$J787,tblCountries[[Actual]:[Mapping]],2,FALSE)</f>
        <v>India</v>
      </c>
      <c r="L787" s="93" t="str">
        <f>VLOOKUP(Data!$J787,tblCountries[[Actual]:[Continente]],3,FALSE)</f>
        <v>Asia</v>
      </c>
      <c r="M787" s="93" t="s">
        <v>8</v>
      </c>
      <c r="N787" s="97">
        <v>6</v>
      </c>
      <c r="O787" s="98" t="s">
        <v>4021</v>
      </c>
      <c r="P787" s="99" t="s">
        <v>4028</v>
      </c>
      <c r="Q787" s="100" t="s">
        <v>4048</v>
      </c>
    </row>
    <row r="788" spans="2:17" ht="15" customHeight="1" x14ac:dyDescent="0.25">
      <c r="B788" s="93" t="s">
        <v>2783</v>
      </c>
      <c r="C788" s="94">
        <v>41055.873113425929</v>
      </c>
      <c r="D788" s="95">
        <v>15000</v>
      </c>
      <c r="E788" s="93">
        <v>15000</v>
      </c>
      <c r="F788" s="93" t="s">
        <v>21</v>
      </c>
      <c r="G788" s="96">
        <f>Data!$E788*VLOOKUP(Data!$F788,tblXrate[],2,FALSE)</f>
        <v>19055.991584874118</v>
      </c>
      <c r="H788" s="93" t="s">
        <v>915</v>
      </c>
      <c r="I788" s="93" t="s">
        <v>19</v>
      </c>
      <c r="J788" s="93" t="s">
        <v>607</v>
      </c>
      <c r="K788" s="93" t="str">
        <f>VLOOKUP(Data!$J788,tblCountries[[Actual]:[Mapping]],2,FALSE)</f>
        <v>Spain</v>
      </c>
      <c r="L788" s="93" t="str">
        <f>VLOOKUP(Data!$J788,tblCountries[[Actual]:[Continente]],3,FALSE)</f>
        <v>Europa</v>
      </c>
      <c r="M788" s="93" t="s">
        <v>17</v>
      </c>
      <c r="N788" s="97">
        <v>10</v>
      </c>
      <c r="O788" s="99" t="s">
        <v>4020</v>
      </c>
      <c r="P788" s="99" t="s">
        <v>4028</v>
      </c>
      <c r="Q788" s="100" t="s">
        <v>4048</v>
      </c>
    </row>
    <row r="789" spans="2:17" ht="15" customHeight="1" x14ac:dyDescent="0.25">
      <c r="B789" s="93" t="s">
        <v>2784</v>
      </c>
      <c r="C789" s="94">
        <v>41055.875462962962</v>
      </c>
      <c r="D789" s="95" t="s">
        <v>916</v>
      </c>
      <c r="E789" s="93">
        <v>65000</v>
      </c>
      <c r="F789" s="93" t="s">
        <v>81</v>
      </c>
      <c r="G789" s="96">
        <f>Data!$E789*VLOOKUP(Data!$F789,tblXrate[],2,FALSE)</f>
        <v>66294.12766617132</v>
      </c>
      <c r="H789" s="93" t="s">
        <v>917</v>
      </c>
      <c r="I789" s="93" t="s">
        <v>19</v>
      </c>
      <c r="J789" s="93" t="s">
        <v>83</v>
      </c>
      <c r="K789" s="93" t="str">
        <f>VLOOKUP(Data!$J789,tblCountries[[Actual]:[Mapping]],2,FALSE)</f>
        <v>Australia</v>
      </c>
      <c r="L789" s="93" t="str">
        <f>VLOOKUP(Data!$J789,tblCountries[[Actual]:[Continente]],3,FALSE)</f>
        <v>Oceania</v>
      </c>
      <c r="M789" s="93" t="s">
        <v>12</v>
      </c>
      <c r="N789" s="97">
        <v>10</v>
      </c>
      <c r="O789" s="99" t="s">
        <v>4020</v>
      </c>
      <c r="P789" s="99" t="s">
        <v>4030</v>
      </c>
      <c r="Q789" s="100" t="s">
        <v>4049</v>
      </c>
    </row>
    <row r="790" spans="2:17" ht="15" customHeight="1" x14ac:dyDescent="0.25">
      <c r="B790" s="93" t="s">
        <v>2785</v>
      </c>
      <c r="C790" s="94">
        <v>41055.878877314812</v>
      </c>
      <c r="D790" s="95" t="s">
        <v>918</v>
      </c>
      <c r="E790" s="93">
        <v>377000</v>
      </c>
      <c r="F790" s="93" t="s">
        <v>39</v>
      </c>
      <c r="G790" s="96">
        <f>Data!$E790*VLOOKUP(Data!$F790,tblXrate[],2,FALSE)</f>
        <v>6713.584591165848</v>
      </c>
      <c r="H790" s="93" t="s">
        <v>919</v>
      </c>
      <c r="I790" s="93" t="s">
        <v>19</v>
      </c>
      <c r="J790" s="93" t="s">
        <v>7</v>
      </c>
      <c r="K790" s="93" t="str">
        <f>VLOOKUP(Data!$J790,tblCountries[[Actual]:[Mapping]],2,FALSE)</f>
        <v>India</v>
      </c>
      <c r="L790" s="93" t="str">
        <f>VLOOKUP(Data!$J790,tblCountries[[Actual]:[Continente]],3,FALSE)</f>
        <v>Asia</v>
      </c>
      <c r="M790" s="93" t="s">
        <v>24</v>
      </c>
      <c r="N790" s="97">
        <v>7</v>
      </c>
      <c r="O790" s="98" t="s">
        <v>4021</v>
      </c>
      <c r="P790" s="99" t="s">
        <v>4027</v>
      </c>
      <c r="Q790" s="100" t="s">
        <v>4048</v>
      </c>
    </row>
    <row r="791" spans="2:17" ht="15" customHeight="1" x14ac:dyDescent="0.25">
      <c r="B791" s="93" t="s">
        <v>2786</v>
      </c>
      <c r="C791" s="94">
        <v>41055.880023148151</v>
      </c>
      <c r="D791" s="95" t="s">
        <v>399</v>
      </c>
      <c r="E791" s="93">
        <v>29000</v>
      </c>
      <c r="F791" s="93" t="s">
        <v>68</v>
      </c>
      <c r="G791" s="96">
        <f>Data!$E791*VLOOKUP(Data!$F791,tblXrate[],2,FALSE)</f>
        <v>45709.169889951241</v>
      </c>
      <c r="H791" s="93" t="s">
        <v>920</v>
      </c>
      <c r="I791" s="93" t="s">
        <v>3938</v>
      </c>
      <c r="J791" s="93" t="s">
        <v>70</v>
      </c>
      <c r="K791" s="93" t="str">
        <f>VLOOKUP(Data!$J791,tblCountries[[Actual]:[Mapping]],2,FALSE)</f>
        <v>UK</v>
      </c>
      <c r="L791" s="93" t="str">
        <f>VLOOKUP(Data!$J791,tblCountries[[Actual]:[Continente]],3,FALSE)</f>
        <v>Europa</v>
      </c>
      <c r="M791" s="93" t="s">
        <v>17</v>
      </c>
      <c r="N791" s="97">
        <v>15</v>
      </c>
      <c r="O791" s="99" t="s">
        <v>4020</v>
      </c>
      <c r="P791" s="99" t="s">
        <v>4029</v>
      </c>
      <c r="Q791" s="100" t="s">
        <v>4048</v>
      </c>
    </row>
    <row r="792" spans="2:17" ht="15" customHeight="1" x14ac:dyDescent="0.25">
      <c r="B792" s="93" t="s">
        <v>2787</v>
      </c>
      <c r="C792" s="94">
        <v>41055.882175925923</v>
      </c>
      <c r="D792" s="95">
        <v>48500</v>
      </c>
      <c r="E792" s="93">
        <v>48500</v>
      </c>
      <c r="F792" s="93" t="s">
        <v>5</v>
      </c>
      <c r="G792" s="96">
        <f>Data!$E792*VLOOKUP(Data!$F792,tblXrate[],2,FALSE)</f>
        <v>48500</v>
      </c>
      <c r="H792" s="93" t="s">
        <v>921</v>
      </c>
      <c r="I792" s="93" t="s">
        <v>51</v>
      </c>
      <c r="J792" s="93" t="s">
        <v>14</v>
      </c>
      <c r="K792" s="93" t="str">
        <f>VLOOKUP(Data!$J792,tblCountries[[Actual]:[Mapping]],2,FALSE)</f>
        <v>USA</v>
      </c>
      <c r="L792" s="93" t="str">
        <f>VLOOKUP(Data!$J792,tblCountries[[Actual]:[Continente]],3,FALSE)</f>
        <v>America</v>
      </c>
      <c r="M792" s="93" t="s">
        <v>17</v>
      </c>
      <c r="N792" s="97">
        <v>10</v>
      </c>
      <c r="O792" s="99" t="s">
        <v>4020</v>
      </c>
      <c r="P792" s="99" t="s">
        <v>4029</v>
      </c>
      <c r="Q792" s="100" t="s">
        <v>4048</v>
      </c>
    </row>
    <row r="793" spans="2:17" ht="15" customHeight="1" x14ac:dyDescent="0.25">
      <c r="B793" s="93" t="s">
        <v>2788</v>
      </c>
      <c r="C793" s="94">
        <v>41055.884050925924</v>
      </c>
      <c r="D793" s="95">
        <v>600000</v>
      </c>
      <c r="E793" s="93">
        <v>600000</v>
      </c>
      <c r="F793" s="93" t="s">
        <v>39</v>
      </c>
      <c r="G793" s="96">
        <f>Data!$E793*VLOOKUP(Data!$F793,tblXrate[],2,FALSE)</f>
        <v>10684.750012465542</v>
      </c>
      <c r="H793" s="93" t="s">
        <v>6</v>
      </c>
      <c r="I793" s="93" t="s">
        <v>19</v>
      </c>
      <c r="J793" s="93" t="s">
        <v>7</v>
      </c>
      <c r="K793" s="93" t="str">
        <f>VLOOKUP(Data!$J793,tblCountries[[Actual]:[Mapping]],2,FALSE)</f>
        <v>India</v>
      </c>
      <c r="L793" s="93" t="str">
        <f>VLOOKUP(Data!$J793,tblCountries[[Actual]:[Continente]],3,FALSE)</f>
        <v>Asia</v>
      </c>
      <c r="M793" s="93" t="s">
        <v>12</v>
      </c>
      <c r="N793" s="97">
        <v>4</v>
      </c>
      <c r="O793" s="99" t="s">
        <v>4024</v>
      </c>
      <c r="P793" s="99" t="s">
        <v>4027</v>
      </c>
      <c r="Q793" s="100" t="s">
        <v>4048</v>
      </c>
    </row>
    <row r="794" spans="2:17" ht="15" customHeight="1" x14ac:dyDescent="0.25">
      <c r="B794" s="93" t="s">
        <v>2789</v>
      </c>
      <c r="C794" s="94">
        <v>41055.884618055556</v>
      </c>
      <c r="D794" s="95">
        <v>33900</v>
      </c>
      <c r="E794" s="93">
        <v>33900</v>
      </c>
      <c r="F794" s="93" t="s">
        <v>5</v>
      </c>
      <c r="G794" s="96">
        <f>Data!$E794*VLOOKUP(Data!$F794,tblXrate[],2,FALSE)</f>
        <v>33900</v>
      </c>
      <c r="H794" s="93" t="s">
        <v>262</v>
      </c>
      <c r="I794" s="93" t="s">
        <v>19</v>
      </c>
      <c r="J794" s="93" t="s">
        <v>14</v>
      </c>
      <c r="K794" s="93" t="str">
        <f>VLOOKUP(Data!$J794,tblCountries[[Actual]:[Mapping]],2,FALSE)</f>
        <v>USA</v>
      </c>
      <c r="L794" s="93" t="str">
        <f>VLOOKUP(Data!$J794,tblCountries[[Actual]:[Continente]],3,FALSE)</f>
        <v>America</v>
      </c>
      <c r="M794" s="93" t="s">
        <v>17</v>
      </c>
      <c r="N794" s="97">
        <v>10</v>
      </c>
      <c r="O794" s="99" t="s">
        <v>4020</v>
      </c>
      <c r="P794" s="99" t="s">
        <v>4029</v>
      </c>
      <c r="Q794" s="100" t="s">
        <v>4048</v>
      </c>
    </row>
    <row r="795" spans="2:17" ht="15" customHeight="1" x14ac:dyDescent="0.25">
      <c r="B795" s="93" t="s">
        <v>2790</v>
      </c>
      <c r="C795" s="94">
        <v>41055.892118055555</v>
      </c>
      <c r="D795" s="95" t="s">
        <v>922</v>
      </c>
      <c r="E795" s="93">
        <v>900000</v>
      </c>
      <c r="F795" s="93" t="s">
        <v>584</v>
      </c>
      <c r="G795" s="96">
        <f>Data!$E795*VLOOKUP(Data!$F795,tblXrate[],2,FALSE)</f>
        <v>109729.60187662003</v>
      </c>
      <c r="H795" s="93" t="s">
        <v>206</v>
      </c>
      <c r="I795" s="93" t="s">
        <v>19</v>
      </c>
      <c r="J795" s="93" t="s">
        <v>47</v>
      </c>
      <c r="K795" s="93" t="str">
        <f>VLOOKUP(Data!$J795,tblCountries[[Actual]:[Mapping]],2,FALSE)</f>
        <v>South Africa</v>
      </c>
      <c r="L795" s="93" t="str">
        <f>VLOOKUP(Data!$J795,tblCountries[[Actual]:[Continente]],3,FALSE)</f>
        <v>Africa</v>
      </c>
      <c r="M795" s="93" t="s">
        <v>12</v>
      </c>
      <c r="N795" s="97">
        <v>40</v>
      </c>
      <c r="O795" s="99" t="s">
        <v>4023</v>
      </c>
      <c r="P795" s="99" t="s">
        <v>4031</v>
      </c>
      <c r="Q795" s="100" t="s">
        <v>4049</v>
      </c>
    </row>
    <row r="796" spans="2:17" ht="15" customHeight="1" x14ac:dyDescent="0.25">
      <c r="B796" s="93" t="s">
        <v>2791</v>
      </c>
      <c r="C796" s="94">
        <v>41055.893761574072</v>
      </c>
      <c r="D796" s="95">
        <v>850000</v>
      </c>
      <c r="E796" s="93">
        <v>850000</v>
      </c>
      <c r="F796" s="93" t="s">
        <v>39</v>
      </c>
      <c r="G796" s="96">
        <f>Data!$E796*VLOOKUP(Data!$F796,tblXrate[],2,FALSE)</f>
        <v>15136.729184326183</v>
      </c>
      <c r="H796" s="93" t="s">
        <v>923</v>
      </c>
      <c r="I796" s="93" t="s">
        <v>19</v>
      </c>
      <c r="J796" s="93" t="s">
        <v>7</v>
      </c>
      <c r="K796" s="93" t="str">
        <f>VLOOKUP(Data!$J796,tblCountries[[Actual]:[Mapping]],2,FALSE)</f>
        <v>India</v>
      </c>
      <c r="L796" s="93" t="str">
        <f>VLOOKUP(Data!$J796,tblCountries[[Actual]:[Continente]],3,FALSE)</f>
        <v>Asia</v>
      </c>
      <c r="M796" s="93" t="s">
        <v>8</v>
      </c>
      <c r="N796" s="97">
        <v>2</v>
      </c>
      <c r="O796" s="99" t="s">
        <v>4024</v>
      </c>
      <c r="P796" s="99" t="s">
        <v>4028</v>
      </c>
      <c r="Q796" s="100" t="s">
        <v>4048</v>
      </c>
    </row>
    <row r="797" spans="2:17" ht="15" customHeight="1" x14ac:dyDescent="0.25">
      <c r="B797" s="93" t="s">
        <v>2792</v>
      </c>
      <c r="C797" s="94">
        <v>41055.893946759257</v>
      </c>
      <c r="D797" s="95">
        <v>85000</v>
      </c>
      <c r="E797" s="93">
        <v>85000</v>
      </c>
      <c r="F797" s="93" t="s">
        <v>5</v>
      </c>
      <c r="G797" s="96">
        <f>Data!$E797*VLOOKUP(Data!$F797,tblXrate[],2,FALSE)</f>
        <v>85000</v>
      </c>
      <c r="H797" s="93" t="s">
        <v>924</v>
      </c>
      <c r="I797" s="93" t="s">
        <v>3940</v>
      </c>
      <c r="J797" s="93" t="s">
        <v>14</v>
      </c>
      <c r="K797" s="93" t="str">
        <f>VLOOKUP(Data!$J797,tblCountries[[Actual]:[Mapping]],2,FALSE)</f>
        <v>USA</v>
      </c>
      <c r="L797" s="93" t="str">
        <f>VLOOKUP(Data!$J797,tblCountries[[Actual]:[Continente]],3,FALSE)</f>
        <v>America</v>
      </c>
      <c r="M797" s="93" t="s">
        <v>8</v>
      </c>
      <c r="N797" s="97">
        <v>15</v>
      </c>
      <c r="O797" s="99" t="s">
        <v>4020</v>
      </c>
      <c r="P797" s="99" t="s">
        <v>4030</v>
      </c>
      <c r="Q797" s="100" t="s">
        <v>4049</v>
      </c>
    </row>
    <row r="798" spans="2:17" ht="15" customHeight="1" x14ac:dyDescent="0.25">
      <c r="B798" s="93" t="s">
        <v>2793</v>
      </c>
      <c r="C798" s="94">
        <v>41055.903344907405</v>
      </c>
      <c r="D798" s="95" t="s">
        <v>925</v>
      </c>
      <c r="E798" s="93">
        <v>450000</v>
      </c>
      <c r="F798" s="93" t="s">
        <v>39</v>
      </c>
      <c r="G798" s="96">
        <f>Data!$E798*VLOOKUP(Data!$F798,tblXrate[],2,FALSE)</f>
        <v>8013.5625093491553</v>
      </c>
      <c r="H798" s="93" t="s">
        <v>926</v>
      </c>
      <c r="I798" s="93" t="s">
        <v>51</v>
      </c>
      <c r="J798" s="93" t="s">
        <v>7</v>
      </c>
      <c r="K798" s="93" t="str">
        <f>VLOOKUP(Data!$J798,tblCountries[[Actual]:[Mapping]],2,FALSE)</f>
        <v>India</v>
      </c>
      <c r="L798" s="93" t="str">
        <f>VLOOKUP(Data!$J798,tblCountries[[Actual]:[Continente]],3,FALSE)</f>
        <v>Asia</v>
      </c>
      <c r="M798" s="93" t="s">
        <v>8</v>
      </c>
      <c r="N798" s="97">
        <v>6</v>
      </c>
      <c r="O798" s="98" t="s">
        <v>4021</v>
      </c>
      <c r="P798" s="99" t="s">
        <v>4027</v>
      </c>
      <c r="Q798" s="100" t="s">
        <v>4048</v>
      </c>
    </row>
    <row r="799" spans="2:17" ht="15" customHeight="1" x14ac:dyDescent="0.25">
      <c r="B799" s="93" t="s">
        <v>2794</v>
      </c>
      <c r="C799" s="94">
        <v>41055.905486111114</v>
      </c>
      <c r="D799" s="95">
        <v>48000</v>
      </c>
      <c r="E799" s="93">
        <v>48000</v>
      </c>
      <c r="F799" s="93" t="s">
        <v>5</v>
      </c>
      <c r="G799" s="96">
        <f>Data!$E799*VLOOKUP(Data!$F799,tblXrate[],2,FALSE)</f>
        <v>48000</v>
      </c>
      <c r="H799" s="93" t="s">
        <v>927</v>
      </c>
      <c r="I799" s="93" t="s">
        <v>51</v>
      </c>
      <c r="J799" s="93" t="s">
        <v>14</v>
      </c>
      <c r="K799" s="93" t="str">
        <f>VLOOKUP(Data!$J799,tblCountries[[Actual]:[Mapping]],2,FALSE)</f>
        <v>USA</v>
      </c>
      <c r="L799" s="93" t="str">
        <f>VLOOKUP(Data!$J799,tblCountries[[Actual]:[Continente]],3,FALSE)</f>
        <v>America</v>
      </c>
      <c r="M799" s="93" t="s">
        <v>17</v>
      </c>
      <c r="N799" s="97">
        <v>16</v>
      </c>
      <c r="O799" s="99" t="s">
        <v>4022</v>
      </c>
      <c r="P799" s="99" t="s">
        <v>4029</v>
      </c>
      <c r="Q799" s="100" t="s">
        <v>4048</v>
      </c>
    </row>
    <row r="800" spans="2:17" ht="15" customHeight="1" x14ac:dyDescent="0.25">
      <c r="B800" s="93" t="s">
        <v>2795</v>
      </c>
      <c r="C800" s="94">
        <v>41055.914305555554</v>
      </c>
      <c r="D800" s="95">
        <v>170000</v>
      </c>
      <c r="E800" s="93">
        <v>170000</v>
      </c>
      <c r="F800" s="93" t="s">
        <v>39</v>
      </c>
      <c r="G800" s="96">
        <f>Data!$E800*VLOOKUP(Data!$F800,tblXrate[],2,FALSE)</f>
        <v>3027.3458368652364</v>
      </c>
      <c r="H800" s="93" t="s">
        <v>928</v>
      </c>
      <c r="I800" s="93" t="s">
        <v>3938</v>
      </c>
      <c r="J800" s="93" t="s">
        <v>7</v>
      </c>
      <c r="K800" s="93" t="str">
        <f>VLOOKUP(Data!$J800,tblCountries[[Actual]:[Mapping]],2,FALSE)</f>
        <v>India</v>
      </c>
      <c r="L800" s="93" t="str">
        <f>VLOOKUP(Data!$J800,tblCountries[[Actual]:[Continente]],3,FALSE)</f>
        <v>Asia</v>
      </c>
      <c r="M800" s="93" t="s">
        <v>8</v>
      </c>
      <c r="N800" s="97">
        <v>2</v>
      </c>
      <c r="O800" s="99" t="s">
        <v>4024</v>
      </c>
      <c r="P800" s="99" t="s">
        <v>4027</v>
      </c>
      <c r="Q800" s="100" t="s">
        <v>4048</v>
      </c>
    </row>
    <row r="801" spans="2:17" ht="15" customHeight="1" x14ac:dyDescent="0.25">
      <c r="B801" s="93" t="s">
        <v>2796</v>
      </c>
      <c r="C801" s="94">
        <v>41055.914456018516</v>
      </c>
      <c r="D801" s="95">
        <v>13100</v>
      </c>
      <c r="E801" s="93">
        <v>13100</v>
      </c>
      <c r="F801" s="93" t="s">
        <v>5</v>
      </c>
      <c r="G801" s="96">
        <f>Data!$E801*VLOOKUP(Data!$F801,tblXrate[],2,FALSE)</f>
        <v>13100</v>
      </c>
      <c r="H801" s="93" t="s">
        <v>929</v>
      </c>
      <c r="I801" s="93" t="s">
        <v>309</v>
      </c>
      <c r="J801" s="93" t="s">
        <v>7</v>
      </c>
      <c r="K801" s="93" t="str">
        <f>VLOOKUP(Data!$J801,tblCountries[[Actual]:[Mapping]],2,FALSE)</f>
        <v>India</v>
      </c>
      <c r="L801" s="93" t="str">
        <f>VLOOKUP(Data!$J801,tblCountries[[Actual]:[Continente]],3,FALSE)</f>
        <v>Asia</v>
      </c>
      <c r="M801" s="93" t="s">
        <v>17</v>
      </c>
      <c r="N801" s="97">
        <v>5</v>
      </c>
      <c r="O801" s="98" t="s">
        <v>4021</v>
      </c>
      <c r="P801" s="99" t="s">
        <v>4028</v>
      </c>
      <c r="Q801" s="100" t="s">
        <v>4048</v>
      </c>
    </row>
    <row r="802" spans="2:17" ht="15" customHeight="1" x14ac:dyDescent="0.25">
      <c r="B802" s="93" t="s">
        <v>2797</v>
      </c>
      <c r="C802" s="94">
        <v>41055.918668981481</v>
      </c>
      <c r="D802" s="95">
        <v>5000</v>
      </c>
      <c r="E802" s="93">
        <v>60000</v>
      </c>
      <c r="F802" s="93" t="s">
        <v>5</v>
      </c>
      <c r="G802" s="96">
        <f>Data!$E802*VLOOKUP(Data!$F802,tblXrate[],2,FALSE)</f>
        <v>60000</v>
      </c>
      <c r="H802" s="93" t="s">
        <v>812</v>
      </c>
      <c r="I802" s="93" t="s">
        <v>51</v>
      </c>
      <c r="J802" s="93" t="s">
        <v>178</v>
      </c>
      <c r="K802" s="93" t="str">
        <f>VLOOKUP(Data!$J802,tblCountries[[Actual]:[Mapping]],2,FALSE)</f>
        <v>UAE</v>
      </c>
      <c r="L802" s="93" t="str">
        <f>VLOOKUP(Data!$J802,tblCountries[[Actual]:[Continente]],3,FALSE)</f>
        <v>Asia</v>
      </c>
      <c r="M802" s="93" t="s">
        <v>17</v>
      </c>
      <c r="N802" s="97">
        <v>15</v>
      </c>
      <c r="O802" s="99" t="s">
        <v>4020</v>
      </c>
      <c r="P802" s="99" t="s">
        <v>4030</v>
      </c>
      <c r="Q802" s="100" t="s">
        <v>4049</v>
      </c>
    </row>
    <row r="803" spans="2:17" ht="15" customHeight="1" x14ac:dyDescent="0.25">
      <c r="B803" s="93" t="s">
        <v>2798</v>
      </c>
      <c r="C803" s="94">
        <v>41055.921979166669</v>
      </c>
      <c r="D803" s="95" t="s">
        <v>930</v>
      </c>
      <c r="E803" s="93">
        <v>24000</v>
      </c>
      <c r="F803" s="93" t="s">
        <v>5</v>
      </c>
      <c r="G803" s="96">
        <f>Data!$E803*VLOOKUP(Data!$F803,tblXrate[],2,FALSE)</f>
        <v>24000</v>
      </c>
      <c r="H803" s="93" t="s">
        <v>931</v>
      </c>
      <c r="I803" s="93" t="s">
        <v>51</v>
      </c>
      <c r="J803" s="93" t="s">
        <v>932</v>
      </c>
      <c r="K803" s="93" t="str">
        <f>VLOOKUP(Data!$J803,tblCountries[[Actual]:[Mapping]],2,FALSE)</f>
        <v>Croatia</v>
      </c>
      <c r="L803" s="93" t="str">
        <f>VLOOKUP(Data!$J803,tblCountries[[Actual]:[Continente]],3,FALSE)</f>
        <v>Europa</v>
      </c>
      <c r="M803" s="93" t="s">
        <v>17</v>
      </c>
      <c r="N803" s="97">
        <v>5</v>
      </c>
      <c r="O803" s="98" t="s">
        <v>4021</v>
      </c>
      <c r="P803" s="99" t="s">
        <v>4029</v>
      </c>
      <c r="Q803" s="100" t="s">
        <v>4048</v>
      </c>
    </row>
    <row r="804" spans="2:17" ht="15" customHeight="1" x14ac:dyDescent="0.25">
      <c r="B804" s="93" t="s">
        <v>2799</v>
      </c>
      <c r="C804" s="94">
        <v>41055.92287037037</v>
      </c>
      <c r="D804" s="95" t="s">
        <v>933</v>
      </c>
      <c r="E804" s="93">
        <v>240000</v>
      </c>
      <c r="F804" s="93" t="s">
        <v>39</v>
      </c>
      <c r="G804" s="96">
        <f>Data!$E804*VLOOKUP(Data!$F804,tblXrate[],2,FALSE)</f>
        <v>4273.9000049862161</v>
      </c>
      <c r="H804" s="93" t="s">
        <v>752</v>
      </c>
      <c r="I804" s="93" t="s">
        <v>51</v>
      </c>
      <c r="J804" s="93" t="s">
        <v>7</v>
      </c>
      <c r="K804" s="93" t="str">
        <f>VLOOKUP(Data!$J804,tblCountries[[Actual]:[Mapping]],2,FALSE)</f>
        <v>India</v>
      </c>
      <c r="L804" s="93" t="str">
        <f>VLOOKUP(Data!$J804,tblCountries[[Actual]:[Continente]],3,FALSE)</f>
        <v>Asia</v>
      </c>
      <c r="M804" s="93" t="s">
        <v>17</v>
      </c>
      <c r="N804" s="97">
        <v>3</v>
      </c>
      <c r="O804" s="99" t="s">
        <v>4024</v>
      </c>
      <c r="P804" s="99" t="s">
        <v>4027</v>
      </c>
      <c r="Q804" s="100" t="s">
        <v>4048</v>
      </c>
    </row>
    <row r="805" spans="2:17" ht="15" customHeight="1" x14ac:dyDescent="0.25">
      <c r="B805" s="93" t="s">
        <v>2800</v>
      </c>
      <c r="C805" s="94">
        <v>41055.927893518521</v>
      </c>
      <c r="D805" s="95" t="s">
        <v>934</v>
      </c>
      <c r="E805" s="93">
        <v>650000</v>
      </c>
      <c r="F805" s="93" t="s">
        <v>39</v>
      </c>
      <c r="G805" s="96">
        <f>Data!$E805*VLOOKUP(Data!$F805,tblXrate[],2,FALSE)</f>
        <v>11575.14584683767</v>
      </c>
      <c r="H805" s="93" t="s">
        <v>935</v>
      </c>
      <c r="I805" s="93" t="s">
        <v>51</v>
      </c>
      <c r="J805" s="93" t="s">
        <v>7</v>
      </c>
      <c r="K805" s="93" t="str">
        <f>VLOOKUP(Data!$J805,tblCountries[[Actual]:[Mapping]],2,FALSE)</f>
        <v>India</v>
      </c>
      <c r="L805" s="93" t="str">
        <f>VLOOKUP(Data!$J805,tblCountries[[Actual]:[Continente]],3,FALSE)</f>
        <v>Asia</v>
      </c>
      <c r="M805" s="93" t="s">
        <v>17</v>
      </c>
      <c r="N805" s="97">
        <v>5</v>
      </c>
      <c r="O805" s="98" t="s">
        <v>4021</v>
      </c>
      <c r="P805" s="99" t="s">
        <v>4027</v>
      </c>
      <c r="Q805" s="100" t="s">
        <v>4048</v>
      </c>
    </row>
    <row r="806" spans="2:17" ht="15" customHeight="1" x14ac:dyDescent="0.25">
      <c r="B806" s="93" t="s">
        <v>2801</v>
      </c>
      <c r="C806" s="94">
        <v>41055.932615740741</v>
      </c>
      <c r="D806" s="95">
        <v>95000</v>
      </c>
      <c r="E806" s="93">
        <v>95000</v>
      </c>
      <c r="F806" s="93" t="s">
        <v>5</v>
      </c>
      <c r="G806" s="96">
        <f>Data!$E806*VLOOKUP(Data!$F806,tblXrate[],2,FALSE)</f>
        <v>95000</v>
      </c>
      <c r="H806" s="93" t="s">
        <v>206</v>
      </c>
      <c r="I806" s="93" t="s">
        <v>19</v>
      </c>
      <c r="J806" s="93" t="s">
        <v>14</v>
      </c>
      <c r="K806" s="93" t="str">
        <f>VLOOKUP(Data!$J806,tblCountries[[Actual]:[Mapping]],2,FALSE)</f>
        <v>USA</v>
      </c>
      <c r="L806" s="93" t="str">
        <f>VLOOKUP(Data!$J806,tblCountries[[Actual]:[Continente]],3,FALSE)</f>
        <v>America</v>
      </c>
      <c r="M806" s="93" t="s">
        <v>17</v>
      </c>
      <c r="N806" s="97">
        <v>13</v>
      </c>
      <c r="O806" s="99" t="s">
        <v>4020</v>
      </c>
      <c r="P806" s="99" t="s">
        <v>4030</v>
      </c>
      <c r="Q806" s="100" t="s">
        <v>4049</v>
      </c>
    </row>
    <row r="807" spans="2:17" ht="15" customHeight="1" x14ac:dyDescent="0.25">
      <c r="B807" s="93" t="s">
        <v>2802</v>
      </c>
      <c r="C807" s="94">
        <v>41055.933078703703</v>
      </c>
      <c r="D807" s="95">
        <v>516000</v>
      </c>
      <c r="E807" s="93">
        <v>516000</v>
      </c>
      <c r="F807" s="93" t="s">
        <v>39</v>
      </c>
      <c r="G807" s="96">
        <f>Data!$E807*VLOOKUP(Data!$F807,tblXrate[],2,FALSE)</f>
        <v>9188.8850107203652</v>
      </c>
      <c r="H807" s="93" t="s">
        <v>936</v>
      </c>
      <c r="I807" s="93" t="s">
        <v>51</v>
      </c>
      <c r="J807" s="93" t="s">
        <v>7</v>
      </c>
      <c r="K807" s="93" t="str">
        <f>VLOOKUP(Data!$J807,tblCountries[[Actual]:[Mapping]],2,FALSE)</f>
        <v>India</v>
      </c>
      <c r="L807" s="93" t="str">
        <f>VLOOKUP(Data!$J807,tblCountries[[Actual]:[Continente]],3,FALSE)</f>
        <v>Asia</v>
      </c>
      <c r="M807" s="93" t="s">
        <v>8</v>
      </c>
      <c r="N807" s="97">
        <v>6.1</v>
      </c>
      <c r="O807" s="98" t="s">
        <v>4021</v>
      </c>
      <c r="P807" s="99" t="s">
        <v>4027</v>
      </c>
      <c r="Q807" s="100" t="s">
        <v>4048</v>
      </c>
    </row>
    <row r="808" spans="2:17" ht="15" customHeight="1" x14ac:dyDescent="0.25">
      <c r="B808" s="93" t="s">
        <v>2803</v>
      </c>
      <c r="C808" s="94">
        <v>41055.936990740738</v>
      </c>
      <c r="D808" s="95" t="s">
        <v>937</v>
      </c>
      <c r="E808" s="93">
        <v>504000</v>
      </c>
      <c r="F808" s="93" t="s">
        <v>39</v>
      </c>
      <c r="G808" s="96">
        <f>Data!$E808*VLOOKUP(Data!$F808,tblXrate[],2,FALSE)</f>
        <v>8975.1900104710548</v>
      </c>
      <c r="H808" s="93" t="s">
        <v>938</v>
      </c>
      <c r="I808" s="93" t="s">
        <v>51</v>
      </c>
      <c r="J808" s="93" t="s">
        <v>7</v>
      </c>
      <c r="K808" s="93" t="str">
        <f>VLOOKUP(Data!$J808,tblCountries[[Actual]:[Mapping]],2,FALSE)</f>
        <v>India</v>
      </c>
      <c r="L808" s="93" t="str">
        <f>VLOOKUP(Data!$J808,tblCountries[[Actual]:[Continente]],3,FALSE)</f>
        <v>Asia</v>
      </c>
      <c r="M808" s="93" t="s">
        <v>12</v>
      </c>
      <c r="N808" s="97">
        <v>3</v>
      </c>
      <c r="O808" s="99" t="s">
        <v>4024</v>
      </c>
      <c r="P808" s="99" t="s">
        <v>4027</v>
      </c>
      <c r="Q808" s="100" t="s">
        <v>4048</v>
      </c>
    </row>
    <row r="809" spans="2:17" ht="15" customHeight="1" x14ac:dyDescent="0.25">
      <c r="B809" s="93" t="s">
        <v>2804</v>
      </c>
      <c r="C809" s="94">
        <v>41055.937048611115</v>
      </c>
      <c r="D809" s="95">
        <v>144000</v>
      </c>
      <c r="E809" s="93">
        <v>144000</v>
      </c>
      <c r="F809" s="93" t="s">
        <v>39</v>
      </c>
      <c r="G809" s="96">
        <f>Data!$E809*VLOOKUP(Data!$F809,tblXrate[],2,FALSE)</f>
        <v>2564.3400029917298</v>
      </c>
      <c r="H809" s="93" t="s">
        <v>939</v>
      </c>
      <c r="I809" s="93" t="s">
        <v>19</v>
      </c>
      <c r="J809" s="93" t="s">
        <v>7</v>
      </c>
      <c r="K809" s="93" t="str">
        <f>VLOOKUP(Data!$J809,tblCountries[[Actual]:[Mapping]],2,FALSE)</f>
        <v>India</v>
      </c>
      <c r="L809" s="93" t="str">
        <f>VLOOKUP(Data!$J809,tblCountries[[Actual]:[Continente]],3,FALSE)</f>
        <v>Asia</v>
      </c>
      <c r="M809" s="93" t="s">
        <v>12</v>
      </c>
      <c r="N809" s="97">
        <v>1</v>
      </c>
      <c r="O809" s="99" t="s">
        <v>4024</v>
      </c>
      <c r="P809" s="99" t="s">
        <v>4027</v>
      </c>
      <c r="Q809" s="100" t="s">
        <v>4048</v>
      </c>
    </row>
    <row r="810" spans="2:17" ht="15" customHeight="1" x14ac:dyDescent="0.25">
      <c r="B810" s="93" t="s">
        <v>2805</v>
      </c>
      <c r="C810" s="94">
        <v>41055.946655092594</v>
      </c>
      <c r="D810" s="95" t="s">
        <v>940</v>
      </c>
      <c r="E810" s="93">
        <v>55000</v>
      </c>
      <c r="F810" s="93" t="s">
        <v>68</v>
      </c>
      <c r="G810" s="96">
        <f>Data!$E810*VLOOKUP(Data!$F810,tblXrate[],2,FALSE)</f>
        <v>86689.804963700633</v>
      </c>
      <c r="H810" s="93" t="s">
        <v>941</v>
      </c>
      <c r="I810" s="93" t="s">
        <v>487</v>
      </c>
      <c r="J810" s="93" t="s">
        <v>70</v>
      </c>
      <c r="K810" s="93" t="str">
        <f>VLOOKUP(Data!$J810,tblCountries[[Actual]:[Mapping]],2,FALSE)</f>
        <v>UK</v>
      </c>
      <c r="L810" s="93" t="str">
        <f>VLOOKUP(Data!$J810,tblCountries[[Actual]:[Continente]],3,FALSE)</f>
        <v>Europa</v>
      </c>
      <c r="M810" s="93" t="s">
        <v>8</v>
      </c>
      <c r="N810" s="97">
        <v>12</v>
      </c>
      <c r="O810" s="99" t="s">
        <v>4020</v>
      </c>
      <c r="P810" s="99" t="s">
        <v>4030</v>
      </c>
      <c r="Q810" s="100" t="s">
        <v>4049</v>
      </c>
    </row>
    <row r="811" spans="2:17" ht="15" customHeight="1" x14ac:dyDescent="0.25">
      <c r="B811" s="93" t="s">
        <v>2806</v>
      </c>
      <c r="C811" s="94">
        <v>41055.946666666663</v>
      </c>
      <c r="D811" s="95">
        <v>15500</v>
      </c>
      <c r="E811" s="93">
        <v>15500</v>
      </c>
      <c r="F811" s="93" t="s">
        <v>5</v>
      </c>
      <c r="G811" s="96">
        <f>Data!$E811*VLOOKUP(Data!$F811,tblXrate[],2,FALSE)</f>
        <v>15500</v>
      </c>
      <c r="H811" s="93" t="s">
        <v>278</v>
      </c>
      <c r="I811" s="93" t="s">
        <v>278</v>
      </c>
      <c r="J811" s="93" t="s">
        <v>7</v>
      </c>
      <c r="K811" s="93" t="str">
        <f>VLOOKUP(Data!$J811,tblCountries[[Actual]:[Mapping]],2,FALSE)</f>
        <v>India</v>
      </c>
      <c r="L811" s="93" t="str">
        <f>VLOOKUP(Data!$J811,tblCountries[[Actual]:[Continente]],3,FALSE)</f>
        <v>Asia</v>
      </c>
      <c r="M811" s="93" t="s">
        <v>24</v>
      </c>
      <c r="N811" s="97">
        <v>3</v>
      </c>
      <c r="O811" s="99" t="s">
        <v>4024</v>
      </c>
      <c r="P811" s="99" t="s">
        <v>4028</v>
      </c>
      <c r="Q811" s="100" t="s">
        <v>4048</v>
      </c>
    </row>
    <row r="812" spans="2:17" ht="15" customHeight="1" x14ac:dyDescent="0.25">
      <c r="B812" s="93" t="s">
        <v>2807</v>
      </c>
      <c r="C812" s="94">
        <v>41055.948078703703</v>
      </c>
      <c r="D812" s="95" t="s">
        <v>942</v>
      </c>
      <c r="E812" s="93">
        <v>300000</v>
      </c>
      <c r="F812" s="93" t="s">
        <v>3888</v>
      </c>
      <c r="G812" s="96">
        <f>Data!$E812*VLOOKUP(Data!$F812,tblXrate[],2,FALSE)</f>
        <v>148284.35006969364</v>
      </c>
      <c r="H812" s="93" t="s">
        <v>943</v>
      </c>
      <c r="I812" s="93" t="s">
        <v>19</v>
      </c>
      <c r="J812" s="93" t="s">
        <v>142</v>
      </c>
      <c r="K812" s="93" t="str">
        <f>VLOOKUP(Data!$J812,tblCountries[[Actual]:[Mapping]],2,FALSE)</f>
        <v>Brazil</v>
      </c>
      <c r="L812" s="93" t="str">
        <f>VLOOKUP(Data!$J812,tblCountries[[Actual]:[Continente]],3,FALSE)</f>
        <v>America</v>
      </c>
      <c r="M812" s="93" t="s">
        <v>12</v>
      </c>
      <c r="N812" s="97">
        <v>3</v>
      </c>
      <c r="O812" s="99" t="s">
        <v>4024</v>
      </c>
      <c r="P812" s="99" t="s">
        <v>4031</v>
      </c>
      <c r="Q812" s="100" t="s">
        <v>4049</v>
      </c>
    </row>
    <row r="813" spans="2:17" ht="15" customHeight="1" x14ac:dyDescent="0.25">
      <c r="B813" s="93" t="s">
        <v>2808</v>
      </c>
      <c r="C813" s="94">
        <v>41055.950127314813</v>
      </c>
      <c r="D813" s="95">
        <v>600000</v>
      </c>
      <c r="E813" s="93">
        <v>600000</v>
      </c>
      <c r="F813" s="93" t="s">
        <v>39</v>
      </c>
      <c r="G813" s="96">
        <f>Data!$E813*VLOOKUP(Data!$F813,tblXrate[],2,FALSE)</f>
        <v>10684.750012465542</v>
      </c>
      <c r="H813" s="93" t="s">
        <v>852</v>
      </c>
      <c r="I813" s="93" t="s">
        <v>19</v>
      </c>
      <c r="J813" s="93" t="s">
        <v>7</v>
      </c>
      <c r="K813" s="93" t="str">
        <f>VLOOKUP(Data!$J813,tblCountries[[Actual]:[Mapping]],2,FALSE)</f>
        <v>India</v>
      </c>
      <c r="L813" s="93" t="str">
        <f>VLOOKUP(Data!$J813,tblCountries[[Actual]:[Continente]],3,FALSE)</f>
        <v>Asia</v>
      </c>
      <c r="M813" s="93" t="s">
        <v>12</v>
      </c>
      <c r="N813" s="97">
        <v>5</v>
      </c>
      <c r="O813" s="98" t="s">
        <v>4021</v>
      </c>
      <c r="P813" s="99" t="s">
        <v>4027</v>
      </c>
      <c r="Q813" s="100" t="s">
        <v>4048</v>
      </c>
    </row>
    <row r="814" spans="2:17" ht="15" customHeight="1" x14ac:dyDescent="0.25">
      <c r="B814" s="93" t="s">
        <v>2809</v>
      </c>
      <c r="C814" s="94">
        <v>41055.95108796296</v>
      </c>
      <c r="D814" s="95">
        <v>75000</v>
      </c>
      <c r="E814" s="93">
        <v>75000</v>
      </c>
      <c r="F814" s="93" t="s">
        <v>5</v>
      </c>
      <c r="G814" s="96">
        <f>Data!$E814*VLOOKUP(Data!$F814,tblXrate[],2,FALSE)</f>
        <v>75000</v>
      </c>
      <c r="H814" s="93" t="s">
        <v>944</v>
      </c>
      <c r="I814" s="93" t="s">
        <v>19</v>
      </c>
      <c r="J814" s="93" t="s">
        <v>14</v>
      </c>
      <c r="K814" s="93" t="str">
        <f>VLOOKUP(Data!$J814,tblCountries[[Actual]:[Mapping]],2,FALSE)</f>
        <v>USA</v>
      </c>
      <c r="L814" s="93" t="str">
        <f>VLOOKUP(Data!$J814,tblCountries[[Actual]:[Continente]],3,FALSE)</f>
        <v>America</v>
      </c>
      <c r="M814" s="93" t="s">
        <v>17</v>
      </c>
      <c r="N814" s="97">
        <v>27</v>
      </c>
      <c r="O814" s="99" t="s">
        <v>4023</v>
      </c>
      <c r="P814" s="99" t="s">
        <v>4030</v>
      </c>
      <c r="Q814" s="100" t="s">
        <v>4049</v>
      </c>
    </row>
    <row r="815" spans="2:17" ht="15" customHeight="1" x14ac:dyDescent="0.25">
      <c r="B815" s="93" t="s">
        <v>2810</v>
      </c>
      <c r="C815" s="94">
        <v>41055.953877314816</v>
      </c>
      <c r="D815" s="95" t="s">
        <v>945</v>
      </c>
      <c r="E815" s="93">
        <v>12000</v>
      </c>
      <c r="F815" s="93" t="s">
        <v>5</v>
      </c>
      <c r="G815" s="96">
        <f>Data!$E815*VLOOKUP(Data!$F815,tblXrate[],2,FALSE)</f>
        <v>12000</v>
      </c>
      <c r="H815" s="93" t="s">
        <v>946</v>
      </c>
      <c r="I815" s="93" t="s">
        <v>51</v>
      </c>
      <c r="J815" s="93" t="s">
        <v>26</v>
      </c>
      <c r="K815" s="93" t="str">
        <f>VLOOKUP(Data!$J815,tblCountries[[Actual]:[Mapping]],2,FALSE)</f>
        <v>Ukraine</v>
      </c>
      <c r="L815" s="93" t="str">
        <f>VLOOKUP(Data!$J815,tblCountries[[Actual]:[Continente]],3,FALSE)</f>
        <v>Europa</v>
      </c>
      <c r="M815" s="93" t="s">
        <v>8</v>
      </c>
      <c r="N815" s="97">
        <v>5</v>
      </c>
      <c r="O815" s="98" t="s">
        <v>4021</v>
      </c>
      <c r="P815" s="99" t="s">
        <v>4028</v>
      </c>
      <c r="Q815" s="100" t="s">
        <v>4048</v>
      </c>
    </row>
    <row r="816" spans="2:17" ht="15" customHeight="1" x14ac:dyDescent="0.25">
      <c r="B816" s="93" t="s">
        <v>2811</v>
      </c>
      <c r="C816" s="94">
        <v>41055.959722222222</v>
      </c>
      <c r="D816" s="95" t="s">
        <v>947</v>
      </c>
      <c r="E816" s="93">
        <v>1700000</v>
      </c>
      <c r="F816" s="93" t="s">
        <v>39</v>
      </c>
      <c r="G816" s="96">
        <f>Data!$E816*VLOOKUP(Data!$F816,tblXrate[],2,FALSE)</f>
        <v>30273.458368652366</v>
      </c>
      <c r="H816" s="93" t="s">
        <v>948</v>
      </c>
      <c r="I816" s="93" t="s">
        <v>51</v>
      </c>
      <c r="J816" s="93" t="s">
        <v>7</v>
      </c>
      <c r="K816" s="93" t="str">
        <f>VLOOKUP(Data!$J816,tblCountries[[Actual]:[Mapping]],2,FALSE)</f>
        <v>India</v>
      </c>
      <c r="L816" s="93" t="str">
        <f>VLOOKUP(Data!$J816,tblCountries[[Actual]:[Continente]],3,FALSE)</f>
        <v>Asia</v>
      </c>
      <c r="M816" s="93" t="s">
        <v>12</v>
      </c>
      <c r="N816" s="97">
        <v>1.1000000000000001</v>
      </c>
      <c r="O816" s="99" t="s">
        <v>4024</v>
      </c>
      <c r="P816" s="99" t="s">
        <v>4029</v>
      </c>
      <c r="Q816" s="100" t="s">
        <v>4048</v>
      </c>
    </row>
    <row r="817" spans="2:17" ht="15" customHeight="1" x14ac:dyDescent="0.25">
      <c r="B817" s="93" t="s">
        <v>2812</v>
      </c>
      <c r="C817" s="94">
        <v>41055.960659722223</v>
      </c>
      <c r="D817" s="95" t="s">
        <v>949</v>
      </c>
      <c r="E817" s="93">
        <v>30000</v>
      </c>
      <c r="F817" s="93" t="s">
        <v>5</v>
      </c>
      <c r="G817" s="96">
        <f>Data!$E817*VLOOKUP(Data!$F817,tblXrate[],2,FALSE)</f>
        <v>30000</v>
      </c>
      <c r="H817" s="93" t="s">
        <v>950</v>
      </c>
      <c r="I817" s="93" t="s">
        <v>487</v>
      </c>
      <c r="J817" s="93" t="s">
        <v>951</v>
      </c>
      <c r="K817" s="93" t="str">
        <f>VLOOKUP(Data!$J817,tblCountries[[Actual]:[Mapping]],2,FALSE)</f>
        <v>Indonesia</v>
      </c>
      <c r="L817" s="93" t="str">
        <f>VLOOKUP(Data!$J817,tblCountries[[Actual]:[Continente]],3,FALSE)</f>
        <v>Asia</v>
      </c>
      <c r="M817" s="93" t="s">
        <v>8</v>
      </c>
      <c r="N817" s="97">
        <v>7</v>
      </c>
      <c r="O817" s="98" t="s">
        <v>4021</v>
      </c>
      <c r="P817" s="99" t="s">
        <v>4029</v>
      </c>
      <c r="Q817" s="100" t="s">
        <v>4048</v>
      </c>
    </row>
    <row r="818" spans="2:17" ht="15" customHeight="1" x14ac:dyDescent="0.25">
      <c r="B818" s="93" t="s">
        <v>2813</v>
      </c>
      <c r="C818" s="94">
        <v>41055.961099537039</v>
      </c>
      <c r="D818" s="95" t="s">
        <v>418</v>
      </c>
      <c r="E818" s="93">
        <v>360000</v>
      </c>
      <c r="F818" s="93" t="s">
        <v>39</v>
      </c>
      <c r="G818" s="96">
        <f>Data!$E818*VLOOKUP(Data!$F818,tblXrate[],2,FALSE)</f>
        <v>6410.8500074793246</v>
      </c>
      <c r="H818" s="93" t="s">
        <v>952</v>
      </c>
      <c r="I818" s="93" t="s">
        <v>19</v>
      </c>
      <c r="J818" s="93" t="s">
        <v>7</v>
      </c>
      <c r="K818" s="93" t="str">
        <f>VLOOKUP(Data!$J818,tblCountries[[Actual]:[Mapping]],2,FALSE)</f>
        <v>India</v>
      </c>
      <c r="L818" s="93" t="str">
        <f>VLOOKUP(Data!$J818,tblCountries[[Actual]:[Continente]],3,FALSE)</f>
        <v>Asia</v>
      </c>
      <c r="M818" s="93" t="s">
        <v>12</v>
      </c>
      <c r="N818" s="97">
        <v>4</v>
      </c>
      <c r="O818" s="99" t="s">
        <v>4024</v>
      </c>
      <c r="P818" s="99" t="s">
        <v>4027</v>
      </c>
      <c r="Q818" s="100" t="s">
        <v>4048</v>
      </c>
    </row>
    <row r="819" spans="2:17" ht="15" customHeight="1" x14ac:dyDescent="0.25">
      <c r="B819" s="93" t="s">
        <v>2814</v>
      </c>
      <c r="C819" s="94">
        <v>41055.961134259262</v>
      </c>
      <c r="D819" s="95">
        <v>100000</v>
      </c>
      <c r="E819" s="93">
        <v>100000</v>
      </c>
      <c r="F819" s="93" t="s">
        <v>5</v>
      </c>
      <c r="G819" s="96">
        <f>Data!$E819*VLOOKUP(Data!$F819,tblXrate[],2,FALSE)</f>
        <v>100000</v>
      </c>
      <c r="H819" s="93" t="s">
        <v>455</v>
      </c>
      <c r="I819" s="93" t="s">
        <v>3940</v>
      </c>
      <c r="J819" s="93" t="s">
        <v>14</v>
      </c>
      <c r="K819" s="93" t="str">
        <f>VLOOKUP(Data!$J819,tblCountries[[Actual]:[Mapping]],2,FALSE)</f>
        <v>USA</v>
      </c>
      <c r="L819" s="93" t="str">
        <f>VLOOKUP(Data!$J819,tblCountries[[Actual]:[Continente]],3,FALSE)</f>
        <v>America</v>
      </c>
      <c r="M819" s="93" t="s">
        <v>8</v>
      </c>
      <c r="N819" s="97">
        <v>10</v>
      </c>
      <c r="O819" s="99" t="s">
        <v>4020</v>
      </c>
      <c r="P819" s="99" t="s">
        <v>4031</v>
      </c>
      <c r="Q819" s="100" t="s">
        <v>4049</v>
      </c>
    </row>
    <row r="820" spans="2:17" ht="15" customHeight="1" x14ac:dyDescent="0.25">
      <c r="B820" s="93" t="s">
        <v>2815</v>
      </c>
      <c r="C820" s="94">
        <v>41055.961724537039</v>
      </c>
      <c r="D820" s="95">
        <v>42000</v>
      </c>
      <c r="E820" s="93">
        <v>42000</v>
      </c>
      <c r="F820" s="93" t="s">
        <v>21</v>
      </c>
      <c r="G820" s="96">
        <f>Data!$E820*VLOOKUP(Data!$F820,tblXrate[],2,FALSE)</f>
        <v>53356.776437647524</v>
      </c>
      <c r="H820" s="93" t="s">
        <v>42</v>
      </c>
      <c r="I820" s="93" t="s">
        <v>278</v>
      </c>
      <c r="J820" s="93" t="s">
        <v>95</v>
      </c>
      <c r="K820" s="93" t="str">
        <f>VLOOKUP(Data!$J820,tblCountries[[Actual]:[Mapping]],2,FALSE)</f>
        <v>Netherlands</v>
      </c>
      <c r="L820" s="93" t="str">
        <f>VLOOKUP(Data!$J820,tblCountries[[Actual]:[Continente]],3,FALSE)</f>
        <v>Europa</v>
      </c>
      <c r="M820" s="93" t="s">
        <v>8</v>
      </c>
      <c r="N820" s="97">
        <v>2</v>
      </c>
      <c r="O820" s="99" t="s">
        <v>4024</v>
      </c>
      <c r="P820" s="99" t="s">
        <v>4030</v>
      </c>
      <c r="Q820" s="100" t="s">
        <v>4049</v>
      </c>
    </row>
    <row r="821" spans="2:17" ht="15" customHeight="1" x14ac:dyDescent="0.25">
      <c r="B821" s="93" t="s">
        <v>2816</v>
      </c>
      <c r="C821" s="94">
        <v>41055.96197916667</v>
      </c>
      <c r="D821" s="95">
        <v>40000</v>
      </c>
      <c r="E821" s="93">
        <v>40000</v>
      </c>
      <c r="F821" s="93" t="s">
        <v>5</v>
      </c>
      <c r="G821" s="96">
        <f>Data!$E821*VLOOKUP(Data!$F821,tblXrate[],2,FALSE)</f>
        <v>40000</v>
      </c>
      <c r="H821" s="93" t="s">
        <v>953</v>
      </c>
      <c r="I821" s="93" t="s">
        <v>51</v>
      </c>
      <c r="J821" s="93" t="s">
        <v>14</v>
      </c>
      <c r="K821" s="93" t="str">
        <f>VLOOKUP(Data!$J821,tblCountries[[Actual]:[Mapping]],2,FALSE)</f>
        <v>USA</v>
      </c>
      <c r="L821" s="93" t="str">
        <f>VLOOKUP(Data!$J821,tblCountries[[Actual]:[Continente]],3,FALSE)</f>
        <v>America</v>
      </c>
      <c r="M821" s="93" t="s">
        <v>17</v>
      </c>
      <c r="N821" s="97">
        <v>20</v>
      </c>
      <c r="O821" s="99" t="s">
        <v>4022</v>
      </c>
      <c r="P821" s="99" t="s">
        <v>4029</v>
      </c>
      <c r="Q821" s="100" t="s">
        <v>4048</v>
      </c>
    </row>
    <row r="822" spans="2:17" ht="15" customHeight="1" x14ac:dyDescent="0.25">
      <c r="B822" s="93" t="s">
        <v>2817</v>
      </c>
      <c r="C822" s="94">
        <v>41055.968726851854</v>
      </c>
      <c r="D822" s="95" t="s">
        <v>954</v>
      </c>
      <c r="E822" s="93">
        <v>550000</v>
      </c>
      <c r="F822" s="93" t="s">
        <v>39</v>
      </c>
      <c r="G822" s="96">
        <f>Data!$E822*VLOOKUP(Data!$F822,tblXrate[],2,FALSE)</f>
        <v>9794.354178093412</v>
      </c>
      <c r="H822" s="93" t="s">
        <v>536</v>
      </c>
      <c r="I822" s="93" t="s">
        <v>19</v>
      </c>
      <c r="J822" s="93" t="s">
        <v>7</v>
      </c>
      <c r="K822" s="93" t="str">
        <f>VLOOKUP(Data!$J822,tblCountries[[Actual]:[Mapping]],2,FALSE)</f>
        <v>India</v>
      </c>
      <c r="L822" s="93" t="str">
        <f>VLOOKUP(Data!$J822,tblCountries[[Actual]:[Continente]],3,FALSE)</f>
        <v>Asia</v>
      </c>
      <c r="M822" s="93" t="s">
        <v>8</v>
      </c>
      <c r="N822" s="97">
        <v>1</v>
      </c>
      <c r="O822" s="99" t="s">
        <v>4024</v>
      </c>
      <c r="P822" s="99" t="s">
        <v>4027</v>
      </c>
      <c r="Q822" s="100" t="s">
        <v>4048</v>
      </c>
    </row>
    <row r="823" spans="2:17" ht="15" customHeight="1" x14ac:dyDescent="0.25">
      <c r="B823" s="93" t="s">
        <v>2818</v>
      </c>
      <c r="C823" s="94">
        <v>41055.968958333331</v>
      </c>
      <c r="D823" s="95" t="s">
        <v>955</v>
      </c>
      <c r="E823" s="93">
        <v>65000</v>
      </c>
      <c r="F823" s="93" t="s">
        <v>956</v>
      </c>
      <c r="G823" s="96">
        <f>Data!$E823*VLOOKUP(Data!$F823,tblXrate[],2,FALSE)</f>
        <v>18499.860539512854</v>
      </c>
      <c r="H823" s="93" t="s">
        <v>957</v>
      </c>
      <c r="I823" s="93" t="s">
        <v>66</v>
      </c>
      <c r="J823" s="93" t="s">
        <v>72</v>
      </c>
      <c r="K823" s="93" t="str">
        <f>VLOOKUP(Data!$J823,tblCountries[[Actual]:[Mapping]],2,FALSE)</f>
        <v>Romania</v>
      </c>
      <c r="L823" s="93" t="str">
        <f>VLOOKUP(Data!$J823,tblCountries[[Actual]:[Continente]],3,FALSE)</f>
        <v>Europa</v>
      </c>
      <c r="M823" s="93" t="s">
        <v>8</v>
      </c>
      <c r="N823" s="97">
        <v>6</v>
      </c>
      <c r="O823" s="98" t="s">
        <v>4021</v>
      </c>
      <c r="P823" s="99" t="s">
        <v>4028</v>
      </c>
      <c r="Q823" s="100" t="s">
        <v>4048</v>
      </c>
    </row>
    <row r="824" spans="2:17" ht="15" customHeight="1" x14ac:dyDescent="0.25">
      <c r="B824" s="93" t="s">
        <v>2819</v>
      </c>
      <c r="C824" s="94">
        <v>41055.970243055555</v>
      </c>
      <c r="D824" s="95" t="s">
        <v>958</v>
      </c>
      <c r="E824" s="93">
        <v>15600</v>
      </c>
      <c r="F824" s="93" t="s">
        <v>21</v>
      </c>
      <c r="G824" s="96">
        <f>Data!$E824*VLOOKUP(Data!$F824,tblXrate[],2,FALSE)</f>
        <v>19818.231248269083</v>
      </c>
      <c r="H824" s="93" t="s">
        <v>959</v>
      </c>
      <c r="I824" s="93" t="s">
        <v>487</v>
      </c>
      <c r="J824" s="93" t="s">
        <v>29</v>
      </c>
      <c r="K824" s="93" t="str">
        <f>VLOOKUP(Data!$J824,tblCountries[[Actual]:[Mapping]],2,FALSE)</f>
        <v>Portugal</v>
      </c>
      <c r="L824" s="93" t="str">
        <f>VLOOKUP(Data!$J824,tblCountries[[Actual]:[Continente]],3,FALSE)</f>
        <v>Europa</v>
      </c>
      <c r="M824" s="93" t="s">
        <v>8</v>
      </c>
      <c r="N824" s="97">
        <v>5</v>
      </c>
      <c r="O824" s="98" t="s">
        <v>4021</v>
      </c>
      <c r="P824" s="99" t="s">
        <v>4028</v>
      </c>
      <c r="Q824" s="100" t="s">
        <v>4048</v>
      </c>
    </row>
    <row r="825" spans="2:17" ht="15" customHeight="1" x14ac:dyDescent="0.25">
      <c r="B825" s="93" t="s">
        <v>2820</v>
      </c>
      <c r="C825" s="94">
        <v>41055.973576388889</v>
      </c>
      <c r="D825" s="95" t="s">
        <v>960</v>
      </c>
      <c r="E825" s="93">
        <v>600000</v>
      </c>
      <c r="F825" s="93" t="s">
        <v>39</v>
      </c>
      <c r="G825" s="96">
        <f>Data!$E825*VLOOKUP(Data!$F825,tblXrate[],2,FALSE)</f>
        <v>10684.750012465542</v>
      </c>
      <c r="H825" s="93" t="s">
        <v>961</v>
      </c>
      <c r="I825" s="93" t="s">
        <v>51</v>
      </c>
      <c r="J825" s="93" t="s">
        <v>7</v>
      </c>
      <c r="K825" s="93" t="str">
        <f>VLOOKUP(Data!$J825,tblCountries[[Actual]:[Mapping]],2,FALSE)</f>
        <v>India</v>
      </c>
      <c r="L825" s="93" t="str">
        <f>VLOOKUP(Data!$J825,tblCountries[[Actual]:[Continente]],3,FALSE)</f>
        <v>Asia</v>
      </c>
      <c r="M825" s="93" t="s">
        <v>12</v>
      </c>
      <c r="N825" s="97">
        <v>20</v>
      </c>
      <c r="O825" s="99" t="s">
        <v>4022</v>
      </c>
      <c r="P825" s="99" t="s">
        <v>4027</v>
      </c>
      <c r="Q825" s="100" t="s">
        <v>4048</v>
      </c>
    </row>
    <row r="826" spans="2:17" ht="15" customHeight="1" x14ac:dyDescent="0.25">
      <c r="B826" s="93" t="s">
        <v>2821</v>
      </c>
      <c r="C826" s="94">
        <v>41055.983495370368</v>
      </c>
      <c r="D826" s="95" t="s">
        <v>962</v>
      </c>
      <c r="E826" s="93">
        <v>600000</v>
      </c>
      <c r="F826" s="93" t="s">
        <v>39</v>
      </c>
      <c r="G826" s="96">
        <f>Data!$E826*VLOOKUP(Data!$F826,tblXrate[],2,FALSE)</f>
        <v>10684.750012465542</v>
      </c>
      <c r="H826" s="93" t="s">
        <v>200</v>
      </c>
      <c r="I826" s="93" t="s">
        <v>51</v>
      </c>
      <c r="J826" s="93" t="s">
        <v>7</v>
      </c>
      <c r="K826" s="93" t="str">
        <f>VLOOKUP(Data!$J826,tblCountries[[Actual]:[Mapping]],2,FALSE)</f>
        <v>India</v>
      </c>
      <c r="L826" s="93" t="str">
        <f>VLOOKUP(Data!$J826,tblCountries[[Actual]:[Continente]],3,FALSE)</f>
        <v>Asia</v>
      </c>
      <c r="M826" s="93" t="s">
        <v>17</v>
      </c>
      <c r="N826" s="97">
        <v>18</v>
      </c>
      <c r="O826" s="99" t="s">
        <v>4022</v>
      </c>
      <c r="P826" s="99" t="s">
        <v>4027</v>
      </c>
      <c r="Q826" s="100" t="s">
        <v>4048</v>
      </c>
    </row>
    <row r="827" spans="2:17" ht="15" customHeight="1" x14ac:dyDescent="0.25">
      <c r="B827" s="93" t="s">
        <v>2822</v>
      </c>
      <c r="C827" s="94">
        <v>41055.985000000001</v>
      </c>
      <c r="D827" s="95">
        <v>1000000</v>
      </c>
      <c r="E827" s="93">
        <v>1000000</v>
      </c>
      <c r="F827" s="93" t="s">
        <v>39</v>
      </c>
      <c r="G827" s="96">
        <f>Data!$E827*VLOOKUP(Data!$F827,tblXrate[],2,FALSE)</f>
        <v>17807.916687442568</v>
      </c>
      <c r="H827" s="93" t="s">
        <v>963</v>
      </c>
      <c r="I827" s="93" t="s">
        <v>19</v>
      </c>
      <c r="J827" s="93" t="s">
        <v>7</v>
      </c>
      <c r="K827" s="93" t="str">
        <f>VLOOKUP(Data!$J827,tblCountries[[Actual]:[Mapping]],2,FALSE)</f>
        <v>India</v>
      </c>
      <c r="L827" s="93" t="str">
        <f>VLOOKUP(Data!$J827,tblCountries[[Actual]:[Continente]],3,FALSE)</f>
        <v>Asia</v>
      </c>
      <c r="M827" s="93" t="s">
        <v>8</v>
      </c>
      <c r="N827" s="97">
        <v>10</v>
      </c>
      <c r="O827" s="99" t="s">
        <v>4020</v>
      </c>
      <c r="P827" s="99" t="s">
        <v>4028</v>
      </c>
      <c r="Q827" s="100" t="s">
        <v>4048</v>
      </c>
    </row>
    <row r="828" spans="2:17" ht="15" customHeight="1" x14ac:dyDescent="0.25">
      <c r="B828" s="93" t="s">
        <v>2823</v>
      </c>
      <c r="C828" s="94">
        <v>41055.991365740738</v>
      </c>
      <c r="D828" s="95" t="s">
        <v>964</v>
      </c>
      <c r="E828" s="93">
        <v>13000</v>
      </c>
      <c r="F828" s="93" t="s">
        <v>5</v>
      </c>
      <c r="G828" s="96">
        <f>Data!$E828*VLOOKUP(Data!$F828,tblXrate[],2,FALSE)</f>
        <v>13000</v>
      </c>
      <c r="H828" s="93" t="s">
        <v>206</v>
      </c>
      <c r="I828" s="93" t="s">
        <v>19</v>
      </c>
      <c r="J828" s="93" t="s">
        <v>7</v>
      </c>
      <c r="K828" s="93" t="str">
        <f>VLOOKUP(Data!$J828,tblCountries[[Actual]:[Mapping]],2,FALSE)</f>
        <v>India</v>
      </c>
      <c r="L828" s="93" t="str">
        <f>VLOOKUP(Data!$J828,tblCountries[[Actual]:[Continente]],3,FALSE)</f>
        <v>Asia</v>
      </c>
      <c r="M828" s="93" t="s">
        <v>12</v>
      </c>
      <c r="N828" s="97">
        <v>6</v>
      </c>
      <c r="O828" s="98" t="s">
        <v>4021</v>
      </c>
      <c r="P828" s="99" t="s">
        <v>4028</v>
      </c>
      <c r="Q828" s="100" t="s">
        <v>4048</v>
      </c>
    </row>
    <row r="829" spans="2:17" ht="15" customHeight="1" x14ac:dyDescent="0.25">
      <c r="B829" s="93" t="s">
        <v>2824</v>
      </c>
      <c r="C829" s="94">
        <v>41055.999224537038</v>
      </c>
      <c r="D829" s="95" t="s">
        <v>965</v>
      </c>
      <c r="E829" s="93">
        <v>900000</v>
      </c>
      <c r="F829" s="93" t="s">
        <v>39</v>
      </c>
      <c r="G829" s="96">
        <f>Data!$E829*VLOOKUP(Data!$F829,tblXrate[],2,FALSE)</f>
        <v>16027.125018698311</v>
      </c>
      <c r="H829" s="93" t="s">
        <v>935</v>
      </c>
      <c r="I829" s="93" t="s">
        <v>51</v>
      </c>
      <c r="J829" s="93" t="s">
        <v>7</v>
      </c>
      <c r="K829" s="93" t="str">
        <f>VLOOKUP(Data!$J829,tblCountries[[Actual]:[Mapping]],2,FALSE)</f>
        <v>India</v>
      </c>
      <c r="L829" s="93" t="str">
        <f>VLOOKUP(Data!$J829,tblCountries[[Actual]:[Continente]],3,FALSE)</f>
        <v>Asia</v>
      </c>
      <c r="M829" s="93" t="s">
        <v>24</v>
      </c>
      <c r="N829" s="97">
        <v>9</v>
      </c>
      <c r="O829" s="98" t="s">
        <v>4021</v>
      </c>
      <c r="P829" s="99" t="s">
        <v>4028</v>
      </c>
      <c r="Q829" s="100" t="s">
        <v>4048</v>
      </c>
    </row>
    <row r="830" spans="2:17" ht="15" customHeight="1" x14ac:dyDescent="0.25">
      <c r="B830" s="93" t="s">
        <v>2825</v>
      </c>
      <c r="C830" s="94">
        <v>41056.001909722225</v>
      </c>
      <c r="D830" s="95">
        <v>85000</v>
      </c>
      <c r="E830" s="93">
        <v>85000</v>
      </c>
      <c r="F830" s="93" t="s">
        <v>5</v>
      </c>
      <c r="G830" s="96">
        <f>Data!$E830*VLOOKUP(Data!$F830,tblXrate[],2,FALSE)</f>
        <v>85000</v>
      </c>
      <c r="H830" s="93" t="s">
        <v>966</v>
      </c>
      <c r="I830" s="93" t="s">
        <v>309</v>
      </c>
      <c r="J830" s="93" t="s">
        <v>14</v>
      </c>
      <c r="K830" s="93" t="str">
        <f>VLOOKUP(Data!$J830,tblCountries[[Actual]:[Mapping]],2,FALSE)</f>
        <v>USA</v>
      </c>
      <c r="L830" s="93" t="str">
        <f>VLOOKUP(Data!$J830,tblCountries[[Actual]:[Continente]],3,FALSE)</f>
        <v>America</v>
      </c>
      <c r="M830" s="93" t="s">
        <v>12</v>
      </c>
      <c r="N830" s="97">
        <v>1</v>
      </c>
      <c r="O830" s="99" t="s">
        <v>4024</v>
      </c>
      <c r="P830" s="99" t="s">
        <v>4030</v>
      </c>
      <c r="Q830" s="100" t="s">
        <v>4049</v>
      </c>
    </row>
    <row r="831" spans="2:17" ht="15" customHeight="1" x14ac:dyDescent="0.25">
      <c r="B831" s="93" t="s">
        <v>2826</v>
      </c>
      <c r="C831" s="94">
        <v>41056.005462962959</v>
      </c>
      <c r="D831" s="95">
        <v>6000</v>
      </c>
      <c r="E831" s="93">
        <v>6000</v>
      </c>
      <c r="F831" s="93" t="s">
        <v>5</v>
      </c>
      <c r="G831" s="96">
        <f>Data!$E831*VLOOKUP(Data!$F831,tblXrate[],2,FALSE)</f>
        <v>6000</v>
      </c>
      <c r="H831" s="93" t="s">
        <v>967</v>
      </c>
      <c r="I831" s="93" t="s">
        <v>19</v>
      </c>
      <c r="J831" s="93" t="s">
        <v>968</v>
      </c>
      <c r="K831" s="93" t="str">
        <f>VLOOKUP(Data!$J831,tblCountries[[Actual]:[Mapping]],2,FALSE)</f>
        <v>Colombia</v>
      </c>
      <c r="L831" s="93" t="str">
        <f>VLOOKUP(Data!$J831,tblCountries[[Actual]:[Continente]],3,FALSE)</f>
        <v>America</v>
      </c>
      <c r="M831" s="93" t="s">
        <v>24</v>
      </c>
      <c r="N831" s="97">
        <v>10</v>
      </c>
      <c r="O831" s="99" t="s">
        <v>4020</v>
      </c>
      <c r="P831" s="99" t="s">
        <v>4027</v>
      </c>
      <c r="Q831" s="100" t="s">
        <v>4048</v>
      </c>
    </row>
    <row r="832" spans="2:17" ht="15" customHeight="1" x14ac:dyDescent="0.25">
      <c r="B832" s="93" t="s">
        <v>2827</v>
      </c>
      <c r="C832" s="94">
        <v>41056.008946759262</v>
      </c>
      <c r="D832" s="95">
        <v>30000</v>
      </c>
      <c r="E832" s="93">
        <v>30000</v>
      </c>
      <c r="F832" s="93" t="s">
        <v>5</v>
      </c>
      <c r="G832" s="96">
        <f>Data!$E832*VLOOKUP(Data!$F832,tblXrate[],2,FALSE)</f>
        <v>30000</v>
      </c>
      <c r="H832" s="93" t="s">
        <v>718</v>
      </c>
      <c r="I832" s="93" t="s">
        <v>3938</v>
      </c>
      <c r="J832" s="93" t="s">
        <v>7</v>
      </c>
      <c r="K832" s="93" t="str">
        <f>VLOOKUP(Data!$J832,tblCountries[[Actual]:[Mapping]],2,FALSE)</f>
        <v>India</v>
      </c>
      <c r="L832" s="93" t="str">
        <f>VLOOKUP(Data!$J832,tblCountries[[Actual]:[Continente]],3,FALSE)</f>
        <v>Asia</v>
      </c>
      <c r="M832" s="93" t="s">
        <v>8</v>
      </c>
      <c r="N832" s="97">
        <v>2</v>
      </c>
      <c r="O832" s="99" t="s">
        <v>4024</v>
      </c>
      <c r="P832" s="99" t="s">
        <v>4029</v>
      </c>
      <c r="Q832" s="100" t="s">
        <v>4048</v>
      </c>
    </row>
    <row r="833" spans="2:17" ht="15" customHeight="1" x14ac:dyDescent="0.25">
      <c r="B833" s="93" t="s">
        <v>2828</v>
      </c>
      <c r="C833" s="94">
        <v>41056.013240740744</v>
      </c>
      <c r="D833" s="95">
        <v>100000</v>
      </c>
      <c r="E833" s="93">
        <v>100000</v>
      </c>
      <c r="F833" s="93" t="s">
        <v>68</v>
      </c>
      <c r="G833" s="96">
        <f>Data!$E833*VLOOKUP(Data!$F833,tblXrate[],2,FALSE)</f>
        <v>157617.8272067284</v>
      </c>
      <c r="H833" s="93" t="s">
        <v>180</v>
      </c>
      <c r="I833" s="93" t="s">
        <v>487</v>
      </c>
      <c r="J833" s="93" t="s">
        <v>70</v>
      </c>
      <c r="K833" s="93" t="str">
        <f>VLOOKUP(Data!$J833,tblCountries[[Actual]:[Mapping]],2,FALSE)</f>
        <v>UK</v>
      </c>
      <c r="L833" s="93" t="str">
        <f>VLOOKUP(Data!$J833,tblCountries[[Actual]:[Continente]],3,FALSE)</f>
        <v>Europa</v>
      </c>
      <c r="M833" s="93" t="s">
        <v>17</v>
      </c>
      <c r="N833" s="97">
        <v>20</v>
      </c>
      <c r="O833" s="99" t="s">
        <v>4022</v>
      </c>
      <c r="P833" s="99" t="s">
        <v>4031</v>
      </c>
      <c r="Q833" s="100" t="s">
        <v>4049</v>
      </c>
    </row>
    <row r="834" spans="2:17" ht="15" customHeight="1" x14ac:dyDescent="0.25">
      <c r="B834" s="93" t="s">
        <v>2829</v>
      </c>
      <c r="C834" s="94">
        <v>41056.022986111115</v>
      </c>
      <c r="D834" s="95" t="s">
        <v>969</v>
      </c>
      <c r="E834" s="93">
        <v>1200000</v>
      </c>
      <c r="F834" s="93" t="s">
        <v>39</v>
      </c>
      <c r="G834" s="96">
        <f>Data!$E834*VLOOKUP(Data!$F834,tblXrate[],2,FALSE)</f>
        <v>21369.500024931083</v>
      </c>
      <c r="H834" s="93" t="s">
        <v>203</v>
      </c>
      <c r="I834" s="93" t="s">
        <v>51</v>
      </c>
      <c r="J834" s="93" t="s">
        <v>7</v>
      </c>
      <c r="K834" s="93" t="str">
        <f>VLOOKUP(Data!$J834,tblCountries[[Actual]:[Mapping]],2,FALSE)</f>
        <v>India</v>
      </c>
      <c r="L834" s="93" t="str">
        <f>VLOOKUP(Data!$J834,tblCountries[[Actual]:[Continente]],3,FALSE)</f>
        <v>Asia</v>
      </c>
      <c r="M834" s="93" t="s">
        <v>24</v>
      </c>
      <c r="N834" s="97">
        <v>18</v>
      </c>
      <c r="O834" s="99" t="s">
        <v>4022</v>
      </c>
      <c r="P834" s="99" t="s">
        <v>4028</v>
      </c>
      <c r="Q834" s="100" t="s">
        <v>4048</v>
      </c>
    </row>
    <row r="835" spans="2:17" ht="15" customHeight="1" x14ac:dyDescent="0.25">
      <c r="B835" s="93" t="s">
        <v>2830</v>
      </c>
      <c r="C835" s="94">
        <v>41056.037037037036</v>
      </c>
      <c r="D835" s="95" t="s">
        <v>970</v>
      </c>
      <c r="E835" s="93">
        <v>200000</v>
      </c>
      <c r="F835" s="93" t="s">
        <v>39</v>
      </c>
      <c r="G835" s="96">
        <f>Data!$E835*VLOOKUP(Data!$F835,tblXrate[],2,FALSE)</f>
        <v>3561.5833374885137</v>
      </c>
      <c r="H835" s="93" t="s">
        <v>971</v>
      </c>
      <c r="I835" s="93" t="s">
        <v>3938</v>
      </c>
      <c r="J835" s="93" t="s">
        <v>7</v>
      </c>
      <c r="K835" s="93" t="str">
        <f>VLOOKUP(Data!$J835,tblCountries[[Actual]:[Mapping]],2,FALSE)</f>
        <v>India</v>
      </c>
      <c r="L835" s="93" t="str">
        <f>VLOOKUP(Data!$J835,tblCountries[[Actual]:[Continente]],3,FALSE)</f>
        <v>Asia</v>
      </c>
      <c r="M835" s="93" t="s">
        <v>8</v>
      </c>
      <c r="N835" s="97">
        <v>1</v>
      </c>
      <c r="O835" s="99" t="s">
        <v>4024</v>
      </c>
      <c r="P835" s="99" t="s">
        <v>4027</v>
      </c>
      <c r="Q835" s="100" t="s">
        <v>4048</v>
      </c>
    </row>
    <row r="836" spans="2:17" ht="15" customHeight="1" x14ac:dyDescent="0.25">
      <c r="B836" s="93" t="s">
        <v>2831</v>
      </c>
      <c r="C836" s="94">
        <v>41056.044976851852</v>
      </c>
      <c r="D836" s="95">
        <v>5000</v>
      </c>
      <c r="E836" s="93">
        <v>5000</v>
      </c>
      <c r="F836" s="93" t="s">
        <v>5</v>
      </c>
      <c r="G836" s="96">
        <f>Data!$E836*VLOOKUP(Data!$F836,tblXrate[],2,FALSE)</f>
        <v>5000</v>
      </c>
      <c r="H836" s="93" t="s">
        <v>972</v>
      </c>
      <c r="I836" s="93" t="s">
        <v>51</v>
      </c>
      <c r="J836" s="93" t="s">
        <v>7</v>
      </c>
      <c r="K836" s="93" t="str">
        <f>VLOOKUP(Data!$J836,tblCountries[[Actual]:[Mapping]],2,FALSE)</f>
        <v>India</v>
      </c>
      <c r="L836" s="93" t="str">
        <f>VLOOKUP(Data!$J836,tblCountries[[Actual]:[Continente]],3,FALSE)</f>
        <v>Asia</v>
      </c>
      <c r="M836" s="93" t="s">
        <v>8</v>
      </c>
      <c r="N836" s="97">
        <v>1</v>
      </c>
      <c r="O836" s="99" t="s">
        <v>4024</v>
      </c>
      <c r="P836" s="99" t="s">
        <v>4027</v>
      </c>
      <c r="Q836" s="100" t="s">
        <v>4048</v>
      </c>
    </row>
    <row r="837" spans="2:17" ht="15" customHeight="1" x14ac:dyDescent="0.25">
      <c r="B837" s="93" t="s">
        <v>2832</v>
      </c>
      <c r="C837" s="94">
        <v>41056.057013888887</v>
      </c>
      <c r="D837" s="95" t="s">
        <v>973</v>
      </c>
      <c r="E837" s="93">
        <v>200000</v>
      </c>
      <c r="F837" s="93" t="s">
        <v>39</v>
      </c>
      <c r="G837" s="96">
        <f>Data!$E837*VLOOKUP(Data!$F837,tblXrate[],2,FALSE)</f>
        <v>3561.5833374885137</v>
      </c>
      <c r="H837" s="93" t="s">
        <v>107</v>
      </c>
      <c r="I837" s="93" t="s">
        <v>19</v>
      </c>
      <c r="J837" s="93" t="s">
        <v>7</v>
      </c>
      <c r="K837" s="93" t="str">
        <f>VLOOKUP(Data!$J837,tblCountries[[Actual]:[Mapping]],2,FALSE)</f>
        <v>India</v>
      </c>
      <c r="L837" s="93" t="str">
        <f>VLOOKUP(Data!$J837,tblCountries[[Actual]:[Continente]],3,FALSE)</f>
        <v>Asia</v>
      </c>
      <c r="M837" s="93" t="s">
        <v>8</v>
      </c>
      <c r="N837" s="97">
        <v>2</v>
      </c>
      <c r="O837" s="99" t="s">
        <v>4024</v>
      </c>
      <c r="P837" s="99" t="s">
        <v>4027</v>
      </c>
      <c r="Q837" s="100" t="s">
        <v>4048</v>
      </c>
    </row>
    <row r="838" spans="2:17" ht="15" customHeight="1" x14ac:dyDescent="0.25">
      <c r="B838" s="93" t="s">
        <v>2833</v>
      </c>
      <c r="C838" s="94">
        <v>41056.063136574077</v>
      </c>
      <c r="D838" s="95" t="s">
        <v>974</v>
      </c>
      <c r="E838" s="93">
        <v>30000</v>
      </c>
      <c r="F838" s="93" t="s">
        <v>21</v>
      </c>
      <c r="G838" s="96">
        <f>Data!$E838*VLOOKUP(Data!$F838,tblXrate[],2,FALSE)</f>
        <v>38111.983169748237</v>
      </c>
      <c r="H838" s="93" t="s">
        <v>975</v>
      </c>
      <c r="I838" s="93" t="s">
        <v>309</v>
      </c>
      <c r="J838" s="93" t="s">
        <v>976</v>
      </c>
      <c r="K838" s="93" t="str">
        <f>VLOOKUP(Data!$J838,tblCountries[[Actual]:[Mapping]],2,FALSE)</f>
        <v>Portugal</v>
      </c>
      <c r="L838" s="93" t="str">
        <f>VLOOKUP(Data!$J838,tblCountries[[Actual]:[Continente]],3,FALSE)</f>
        <v>Europa</v>
      </c>
      <c r="M838" s="93" t="s">
        <v>12</v>
      </c>
      <c r="N838" s="97">
        <v>8</v>
      </c>
      <c r="O838" s="98" t="s">
        <v>4021</v>
      </c>
      <c r="P838" s="99" t="s">
        <v>4029</v>
      </c>
      <c r="Q838" s="100" t="s">
        <v>4048</v>
      </c>
    </row>
    <row r="839" spans="2:17" ht="15" customHeight="1" x14ac:dyDescent="0.25">
      <c r="B839" s="93" t="s">
        <v>2834</v>
      </c>
      <c r="C839" s="94">
        <v>41056.0702662037</v>
      </c>
      <c r="D839" s="95" t="s">
        <v>977</v>
      </c>
      <c r="E839" s="93">
        <v>1000000</v>
      </c>
      <c r="F839" s="93" t="s">
        <v>39</v>
      </c>
      <c r="G839" s="96">
        <f>Data!$E839*VLOOKUP(Data!$F839,tblXrate[],2,FALSE)</f>
        <v>17807.916687442568</v>
      </c>
      <c r="H839" s="93" t="s">
        <v>378</v>
      </c>
      <c r="I839" s="93" t="s">
        <v>19</v>
      </c>
      <c r="J839" s="93" t="s">
        <v>7</v>
      </c>
      <c r="K839" s="93" t="str">
        <f>VLOOKUP(Data!$J839,tblCountries[[Actual]:[Mapping]],2,FALSE)</f>
        <v>India</v>
      </c>
      <c r="L839" s="93" t="str">
        <f>VLOOKUP(Data!$J839,tblCountries[[Actual]:[Continente]],3,FALSE)</f>
        <v>Asia</v>
      </c>
      <c r="M839" s="93" t="s">
        <v>8</v>
      </c>
      <c r="N839" s="97">
        <v>6.5</v>
      </c>
      <c r="O839" s="98" t="s">
        <v>4021</v>
      </c>
      <c r="P839" s="99" t="s">
        <v>4028</v>
      </c>
      <c r="Q839" s="100" t="s">
        <v>4048</v>
      </c>
    </row>
    <row r="840" spans="2:17" ht="15" customHeight="1" x14ac:dyDescent="0.25">
      <c r="B840" s="93" t="s">
        <v>2835</v>
      </c>
      <c r="C840" s="94">
        <v>41056.073611111111</v>
      </c>
      <c r="D840" s="95">
        <v>650000</v>
      </c>
      <c r="E840" s="93">
        <v>650000</v>
      </c>
      <c r="F840" s="93" t="s">
        <v>39</v>
      </c>
      <c r="G840" s="96">
        <f>Data!$E840*VLOOKUP(Data!$F840,tblXrate[],2,FALSE)</f>
        <v>11575.14584683767</v>
      </c>
      <c r="H840" s="93" t="s">
        <v>978</v>
      </c>
      <c r="I840" s="93" t="s">
        <v>19</v>
      </c>
      <c r="J840" s="93" t="s">
        <v>7</v>
      </c>
      <c r="K840" s="93" t="str">
        <f>VLOOKUP(Data!$J840,tblCountries[[Actual]:[Mapping]],2,FALSE)</f>
        <v>India</v>
      </c>
      <c r="L840" s="93" t="str">
        <f>VLOOKUP(Data!$J840,tblCountries[[Actual]:[Continente]],3,FALSE)</f>
        <v>Asia</v>
      </c>
      <c r="M840" s="93" t="s">
        <v>12</v>
      </c>
      <c r="N840" s="97">
        <v>3.5</v>
      </c>
      <c r="O840" s="99" t="s">
        <v>4024</v>
      </c>
      <c r="P840" s="99" t="s">
        <v>4027</v>
      </c>
      <c r="Q840" s="100" t="s">
        <v>4048</v>
      </c>
    </row>
    <row r="841" spans="2:17" ht="15" customHeight="1" x14ac:dyDescent="0.25">
      <c r="B841" s="93" t="s">
        <v>2836</v>
      </c>
      <c r="C841" s="94">
        <v>41056.106504629628</v>
      </c>
      <c r="D841" s="95">
        <v>100000</v>
      </c>
      <c r="E841" s="93">
        <v>100000</v>
      </c>
      <c r="F841" s="93" t="s">
        <v>85</v>
      </c>
      <c r="G841" s="96">
        <f>Data!$E841*VLOOKUP(Data!$F841,tblXrate[],2,FALSE)</f>
        <v>98336.152303032693</v>
      </c>
      <c r="H841" s="93" t="s">
        <v>979</v>
      </c>
      <c r="I841" s="93" t="s">
        <v>51</v>
      </c>
      <c r="J841" s="93" t="s">
        <v>87</v>
      </c>
      <c r="K841" s="93" t="str">
        <f>VLOOKUP(Data!$J841,tblCountries[[Actual]:[Mapping]],2,FALSE)</f>
        <v>Canada</v>
      </c>
      <c r="L841" s="93" t="str">
        <f>VLOOKUP(Data!$J841,tblCountries[[Actual]:[Continente]],3,FALSE)</f>
        <v>America</v>
      </c>
      <c r="M841" s="93" t="s">
        <v>17</v>
      </c>
      <c r="N841" s="97">
        <v>10</v>
      </c>
      <c r="O841" s="99" t="s">
        <v>4020</v>
      </c>
      <c r="P841" s="99" t="s">
        <v>4030</v>
      </c>
      <c r="Q841" s="100" t="s">
        <v>4049</v>
      </c>
    </row>
    <row r="842" spans="2:17" ht="15" customHeight="1" x14ac:dyDescent="0.25">
      <c r="B842" s="93" t="s">
        <v>2837</v>
      </c>
      <c r="C842" s="94">
        <v>41056.129189814812</v>
      </c>
      <c r="D842" s="95">
        <v>92500</v>
      </c>
      <c r="E842" s="93">
        <v>92500</v>
      </c>
      <c r="F842" s="93" t="s">
        <v>5</v>
      </c>
      <c r="G842" s="96">
        <f>Data!$E842*VLOOKUP(Data!$F842,tblXrate[],2,FALSE)</f>
        <v>92500</v>
      </c>
      <c r="H842" s="93" t="s">
        <v>981</v>
      </c>
      <c r="I842" s="93" t="s">
        <v>19</v>
      </c>
      <c r="J842" s="93" t="s">
        <v>14</v>
      </c>
      <c r="K842" s="93" t="str">
        <f>VLOOKUP(Data!$J842,tblCountries[[Actual]:[Mapping]],2,FALSE)</f>
        <v>USA</v>
      </c>
      <c r="L842" s="93" t="str">
        <f>VLOOKUP(Data!$J842,tblCountries[[Actual]:[Continente]],3,FALSE)</f>
        <v>America</v>
      </c>
      <c r="M842" s="93" t="s">
        <v>17</v>
      </c>
      <c r="N842" s="97">
        <v>15</v>
      </c>
      <c r="O842" s="99" t="s">
        <v>4020</v>
      </c>
      <c r="P842" s="99" t="s">
        <v>4030</v>
      </c>
      <c r="Q842" s="100" t="s">
        <v>4049</v>
      </c>
    </row>
    <row r="843" spans="2:17" ht="15" customHeight="1" x14ac:dyDescent="0.25">
      <c r="B843" s="93" t="s">
        <v>2838</v>
      </c>
      <c r="C843" s="94">
        <v>41056.13616898148</v>
      </c>
      <c r="D843" s="95" t="s">
        <v>982</v>
      </c>
      <c r="E843" s="93">
        <v>550000</v>
      </c>
      <c r="F843" s="93" t="s">
        <v>39</v>
      </c>
      <c r="G843" s="96">
        <f>Data!$E843*VLOOKUP(Data!$F843,tblXrate[],2,FALSE)</f>
        <v>9794.354178093412</v>
      </c>
      <c r="H843" s="93" t="s">
        <v>19</v>
      </c>
      <c r="I843" s="93" t="s">
        <v>19</v>
      </c>
      <c r="J843" s="93" t="s">
        <v>7</v>
      </c>
      <c r="K843" s="93" t="str">
        <f>VLOOKUP(Data!$J843,tblCountries[[Actual]:[Mapping]],2,FALSE)</f>
        <v>India</v>
      </c>
      <c r="L843" s="93" t="str">
        <f>VLOOKUP(Data!$J843,tblCountries[[Actual]:[Continente]],3,FALSE)</f>
        <v>Asia</v>
      </c>
      <c r="M843" s="93" t="s">
        <v>8</v>
      </c>
      <c r="N843" s="97">
        <v>1</v>
      </c>
      <c r="O843" s="99" t="s">
        <v>4024</v>
      </c>
      <c r="P843" s="99" t="s">
        <v>4027</v>
      </c>
      <c r="Q843" s="100" t="s">
        <v>4048</v>
      </c>
    </row>
    <row r="844" spans="2:17" ht="15" customHeight="1" x14ac:dyDescent="0.25">
      <c r="B844" s="93" t="s">
        <v>2839</v>
      </c>
      <c r="C844" s="94">
        <v>41056.13853009259</v>
      </c>
      <c r="D844" s="95">
        <v>32000</v>
      </c>
      <c r="E844" s="93">
        <v>32000</v>
      </c>
      <c r="F844" s="93" t="s">
        <v>5</v>
      </c>
      <c r="G844" s="96">
        <f>Data!$E844*VLOOKUP(Data!$F844,tblXrate[],2,FALSE)</f>
        <v>32000</v>
      </c>
      <c r="H844" s="93" t="s">
        <v>983</v>
      </c>
      <c r="I844" s="93" t="s">
        <v>51</v>
      </c>
      <c r="J844" s="93" t="s">
        <v>14</v>
      </c>
      <c r="K844" s="93" t="str">
        <f>VLOOKUP(Data!$J844,tblCountries[[Actual]:[Mapping]],2,FALSE)</f>
        <v>USA</v>
      </c>
      <c r="L844" s="93" t="str">
        <f>VLOOKUP(Data!$J844,tblCountries[[Actual]:[Continente]],3,FALSE)</f>
        <v>America</v>
      </c>
      <c r="M844" s="93" t="s">
        <v>8</v>
      </c>
      <c r="N844" s="97">
        <v>1</v>
      </c>
      <c r="O844" s="99" t="s">
        <v>4024</v>
      </c>
      <c r="P844" s="99" t="s">
        <v>4029</v>
      </c>
      <c r="Q844" s="100" t="s">
        <v>4048</v>
      </c>
    </row>
    <row r="845" spans="2:17" ht="15" customHeight="1" x14ac:dyDescent="0.25">
      <c r="B845" s="93" t="s">
        <v>2840</v>
      </c>
      <c r="C845" s="94">
        <v>41056.142418981479</v>
      </c>
      <c r="D845" s="95">
        <v>55000</v>
      </c>
      <c r="E845" s="93">
        <v>55000</v>
      </c>
      <c r="F845" s="93" t="s">
        <v>5</v>
      </c>
      <c r="G845" s="96">
        <f>Data!$E845*VLOOKUP(Data!$F845,tblXrate[],2,FALSE)</f>
        <v>55000</v>
      </c>
      <c r="H845" s="93" t="s">
        <v>19</v>
      </c>
      <c r="I845" s="93" t="s">
        <v>19</v>
      </c>
      <c r="J845" s="93" t="s">
        <v>14</v>
      </c>
      <c r="K845" s="93" t="str">
        <f>VLOOKUP(Data!$J845,tblCountries[[Actual]:[Mapping]],2,FALSE)</f>
        <v>USA</v>
      </c>
      <c r="L845" s="93" t="str">
        <f>VLOOKUP(Data!$J845,tblCountries[[Actual]:[Continente]],3,FALSE)</f>
        <v>America</v>
      </c>
      <c r="M845" s="93" t="s">
        <v>8</v>
      </c>
      <c r="N845" s="97">
        <v>10</v>
      </c>
      <c r="O845" s="99" t="s">
        <v>4020</v>
      </c>
      <c r="P845" s="99" t="s">
        <v>4030</v>
      </c>
      <c r="Q845" s="100" t="s">
        <v>4049</v>
      </c>
    </row>
    <row r="846" spans="2:17" ht="15" customHeight="1" x14ac:dyDescent="0.25">
      <c r="B846" s="93" t="s">
        <v>2841</v>
      </c>
      <c r="C846" s="94">
        <v>41056.142974537041</v>
      </c>
      <c r="D846" s="95">
        <v>40000</v>
      </c>
      <c r="E846" s="93">
        <v>40000</v>
      </c>
      <c r="F846" s="93" t="s">
        <v>5</v>
      </c>
      <c r="G846" s="96">
        <f>Data!$E846*VLOOKUP(Data!$F846,tblXrate[],2,FALSE)</f>
        <v>40000</v>
      </c>
      <c r="H846" s="93" t="s">
        <v>984</v>
      </c>
      <c r="I846" s="93" t="s">
        <v>19</v>
      </c>
      <c r="J846" s="93" t="s">
        <v>14</v>
      </c>
      <c r="K846" s="93" t="str">
        <f>VLOOKUP(Data!$J846,tblCountries[[Actual]:[Mapping]],2,FALSE)</f>
        <v>USA</v>
      </c>
      <c r="L846" s="93" t="str">
        <f>VLOOKUP(Data!$J846,tblCountries[[Actual]:[Continente]],3,FALSE)</f>
        <v>America</v>
      </c>
      <c r="M846" s="93" t="s">
        <v>12</v>
      </c>
      <c r="N846" s="97">
        <v>4</v>
      </c>
      <c r="O846" s="99" t="s">
        <v>4024</v>
      </c>
      <c r="P846" s="99" t="s">
        <v>4029</v>
      </c>
      <c r="Q846" s="100" t="s">
        <v>4048</v>
      </c>
    </row>
    <row r="847" spans="2:17" ht="15" customHeight="1" x14ac:dyDescent="0.25">
      <c r="B847" s="93" t="s">
        <v>2842</v>
      </c>
      <c r="C847" s="94">
        <v>41056.151064814818</v>
      </c>
      <c r="D847" s="95" t="s">
        <v>794</v>
      </c>
      <c r="E847" s="93">
        <v>3000</v>
      </c>
      <c r="F847" s="93" t="s">
        <v>5</v>
      </c>
      <c r="G847" s="96">
        <f>Data!$E847*VLOOKUP(Data!$F847,tblXrate[],2,FALSE)</f>
        <v>3000</v>
      </c>
      <c r="H847" s="93" t="s">
        <v>129</v>
      </c>
      <c r="I847" s="93" t="s">
        <v>19</v>
      </c>
      <c r="J847" s="93" t="s">
        <v>16</v>
      </c>
      <c r="K847" s="93" t="str">
        <f>VLOOKUP(Data!$J847,tblCountries[[Actual]:[Mapping]],2,FALSE)</f>
        <v>Pakistan</v>
      </c>
      <c r="L847" s="93" t="str">
        <f>VLOOKUP(Data!$J847,tblCountries[[Actual]:[Continente]],3,FALSE)</f>
        <v>Asia</v>
      </c>
      <c r="M847" s="93" t="s">
        <v>17</v>
      </c>
      <c r="N847" s="97">
        <v>2</v>
      </c>
      <c r="O847" s="99" t="s">
        <v>4024</v>
      </c>
      <c r="P847" s="99" t="s">
        <v>4027</v>
      </c>
      <c r="Q847" s="100" t="s">
        <v>4048</v>
      </c>
    </row>
    <row r="848" spans="2:17" ht="15" customHeight="1" x14ac:dyDescent="0.25">
      <c r="B848" s="93" t="s">
        <v>2843</v>
      </c>
      <c r="C848" s="94">
        <v>41056.15111111111</v>
      </c>
      <c r="D848" s="95">
        <v>43600</v>
      </c>
      <c r="E848" s="93">
        <v>43600</v>
      </c>
      <c r="F848" s="93" t="s">
        <v>5</v>
      </c>
      <c r="G848" s="96">
        <f>Data!$E848*VLOOKUP(Data!$F848,tblXrate[],2,FALSE)</f>
        <v>43600</v>
      </c>
      <c r="H848" s="93" t="s">
        <v>152</v>
      </c>
      <c r="I848" s="93" t="s">
        <v>19</v>
      </c>
      <c r="J848" s="93" t="s">
        <v>14</v>
      </c>
      <c r="K848" s="93" t="str">
        <f>VLOOKUP(Data!$J848,tblCountries[[Actual]:[Mapping]],2,FALSE)</f>
        <v>USA</v>
      </c>
      <c r="L848" s="93" t="str">
        <f>VLOOKUP(Data!$J848,tblCountries[[Actual]:[Continente]],3,FALSE)</f>
        <v>America</v>
      </c>
      <c r="M848" s="93" t="s">
        <v>8</v>
      </c>
      <c r="N848" s="97">
        <v>5</v>
      </c>
      <c r="O848" s="98" t="s">
        <v>4021</v>
      </c>
      <c r="P848" s="99" t="s">
        <v>4029</v>
      </c>
      <c r="Q848" s="100" t="s">
        <v>4048</v>
      </c>
    </row>
    <row r="849" spans="2:17" ht="15" customHeight="1" x14ac:dyDescent="0.25">
      <c r="B849" s="93" t="s">
        <v>2844</v>
      </c>
      <c r="C849" s="94">
        <v>41056.166828703703</v>
      </c>
      <c r="D849" s="95" t="s">
        <v>985</v>
      </c>
      <c r="E849" s="93">
        <v>540000</v>
      </c>
      <c r="F849" s="93" t="s">
        <v>39</v>
      </c>
      <c r="G849" s="96">
        <f>Data!$E849*VLOOKUP(Data!$F849,tblXrate[],2,FALSE)</f>
        <v>9616.275011218986</v>
      </c>
      <c r="H849" s="93" t="s">
        <v>250</v>
      </c>
      <c r="I849" s="93" t="s">
        <v>19</v>
      </c>
      <c r="J849" s="93" t="s">
        <v>7</v>
      </c>
      <c r="K849" s="93" t="str">
        <f>VLOOKUP(Data!$J849,tblCountries[[Actual]:[Mapping]],2,FALSE)</f>
        <v>India</v>
      </c>
      <c r="L849" s="93" t="str">
        <f>VLOOKUP(Data!$J849,tblCountries[[Actual]:[Continente]],3,FALSE)</f>
        <v>Asia</v>
      </c>
      <c r="M849" s="93" t="s">
        <v>12</v>
      </c>
      <c r="N849" s="97">
        <v>8</v>
      </c>
      <c r="O849" s="98" t="s">
        <v>4021</v>
      </c>
      <c r="P849" s="99" t="s">
        <v>4027</v>
      </c>
      <c r="Q849" s="100" t="s">
        <v>4048</v>
      </c>
    </row>
    <row r="850" spans="2:17" ht="15" customHeight="1" x14ac:dyDescent="0.25">
      <c r="B850" s="93" t="s">
        <v>2845</v>
      </c>
      <c r="C850" s="94">
        <v>41056.17046296296</v>
      </c>
      <c r="D850" s="95">
        <v>35000</v>
      </c>
      <c r="E850" s="93">
        <v>35000</v>
      </c>
      <c r="F850" s="93" t="s">
        <v>5</v>
      </c>
      <c r="G850" s="96">
        <f>Data!$E850*VLOOKUP(Data!$F850,tblXrate[],2,FALSE)</f>
        <v>35000</v>
      </c>
      <c r="H850" s="93" t="s">
        <v>704</v>
      </c>
      <c r="I850" s="93" t="s">
        <v>51</v>
      </c>
      <c r="J850" s="93" t="s">
        <v>986</v>
      </c>
      <c r="K850" s="93" t="str">
        <f>VLOOKUP(Data!$J850,tblCountries[[Actual]:[Mapping]],2,FALSE)</f>
        <v>Uruguay</v>
      </c>
      <c r="L850" s="93" t="str">
        <f>VLOOKUP(Data!$J850,tblCountries[[Actual]:[Continente]],3,FALSE)</f>
        <v>America</v>
      </c>
      <c r="M850" s="93" t="s">
        <v>12</v>
      </c>
      <c r="N850" s="97">
        <v>10</v>
      </c>
      <c r="O850" s="99" t="s">
        <v>4020</v>
      </c>
      <c r="P850" s="99" t="s">
        <v>4029</v>
      </c>
      <c r="Q850" s="100" t="s">
        <v>4048</v>
      </c>
    </row>
    <row r="851" spans="2:17" ht="15" customHeight="1" x14ac:dyDescent="0.25">
      <c r="B851" s="93" t="s">
        <v>2846</v>
      </c>
      <c r="C851" s="94">
        <v>41056.1716087963</v>
      </c>
      <c r="D851" s="95">
        <v>12000</v>
      </c>
      <c r="E851" s="93">
        <v>12000</v>
      </c>
      <c r="F851" s="93" t="s">
        <v>5</v>
      </c>
      <c r="G851" s="96">
        <f>Data!$E851*VLOOKUP(Data!$F851,tblXrate[],2,FALSE)</f>
        <v>12000</v>
      </c>
      <c r="H851" s="93" t="s">
        <v>987</v>
      </c>
      <c r="I851" s="93" t="s">
        <v>355</v>
      </c>
      <c r="J851" s="93" t="s">
        <v>607</v>
      </c>
      <c r="K851" s="93" t="str">
        <f>VLOOKUP(Data!$J851,tblCountries[[Actual]:[Mapping]],2,FALSE)</f>
        <v>Spain</v>
      </c>
      <c r="L851" s="93" t="str">
        <f>VLOOKUP(Data!$J851,tblCountries[[Actual]:[Continente]],3,FALSE)</f>
        <v>Europa</v>
      </c>
      <c r="M851" s="93" t="s">
        <v>17</v>
      </c>
      <c r="N851" s="97">
        <v>15</v>
      </c>
      <c r="O851" s="99" t="s">
        <v>4020</v>
      </c>
      <c r="P851" s="99" t="s">
        <v>4028</v>
      </c>
      <c r="Q851" s="100" t="s">
        <v>4048</v>
      </c>
    </row>
    <row r="852" spans="2:17" ht="15" customHeight="1" x14ac:dyDescent="0.25">
      <c r="B852" s="93" t="s">
        <v>2847</v>
      </c>
      <c r="C852" s="94">
        <v>41056.175046296295</v>
      </c>
      <c r="D852" s="95">
        <v>5000</v>
      </c>
      <c r="E852" s="93">
        <v>5000</v>
      </c>
      <c r="F852" s="93" t="s">
        <v>5</v>
      </c>
      <c r="G852" s="96">
        <f>Data!$E852*VLOOKUP(Data!$F852,tblXrate[],2,FALSE)</f>
        <v>5000</v>
      </c>
      <c r="H852" s="93" t="s">
        <v>988</v>
      </c>
      <c r="I852" s="93" t="s">
        <v>355</v>
      </c>
      <c r="J852" s="93" t="s">
        <v>989</v>
      </c>
      <c r="K852" s="93" t="str">
        <f>VLOOKUP(Data!$J852,tblCountries[[Actual]:[Mapping]],2,FALSE)</f>
        <v>Aruba</v>
      </c>
      <c r="L852" s="93" t="str">
        <f>VLOOKUP(Data!$J852,tblCountries[[Actual]:[Continente]],3,FALSE)</f>
        <v>America</v>
      </c>
      <c r="M852" s="93" t="s">
        <v>24</v>
      </c>
      <c r="N852" s="97">
        <v>13</v>
      </c>
      <c r="O852" s="99" t="s">
        <v>4020</v>
      </c>
      <c r="P852" s="99" t="s">
        <v>4027</v>
      </c>
      <c r="Q852" s="100" t="s">
        <v>4048</v>
      </c>
    </row>
    <row r="853" spans="2:17" ht="15" customHeight="1" x14ac:dyDescent="0.25">
      <c r="B853" s="93" t="s">
        <v>2848</v>
      </c>
      <c r="C853" s="94">
        <v>41056.188287037039</v>
      </c>
      <c r="D853" s="95" t="s">
        <v>990</v>
      </c>
      <c r="E853" s="93">
        <v>134000</v>
      </c>
      <c r="F853" s="93" t="s">
        <v>584</v>
      </c>
      <c r="G853" s="96">
        <f>Data!$E853*VLOOKUP(Data!$F853,tblXrate[],2,FALSE)</f>
        <v>16337.518501630093</v>
      </c>
      <c r="H853" s="93" t="s">
        <v>152</v>
      </c>
      <c r="I853" s="93" t="s">
        <v>19</v>
      </c>
      <c r="J853" s="93" t="s">
        <v>47</v>
      </c>
      <c r="K853" s="93" t="str">
        <f>VLOOKUP(Data!$J853,tblCountries[[Actual]:[Mapping]],2,FALSE)</f>
        <v>South Africa</v>
      </c>
      <c r="L853" s="93" t="str">
        <f>VLOOKUP(Data!$J853,tblCountries[[Actual]:[Continente]],3,FALSE)</f>
        <v>Africa</v>
      </c>
      <c r="M853" s="93" t="s">
        <v>8</v>
      </c>
      <c r="N853" s="97">
        <v>2</v>
      </c>
      <c r="O853" s="99" t="s">
        <v>4024</v>
      </c>
      <c r="P853" s="99" t="s">
        <v>4028</v>
      </c>
      <c r="Q853" s="100" t="s">
        <v>4048</v>
      </c>
    </row>
    <row r="854" spans="2:17" ht="15" customHeight="1" x14ac:dyDescent="0.25">
      <c r="B854" s="93" t="s">
        <v>2849</v>
      </c>
      <c r="C854" s="94">
        <v>41056.194826388892</v>
      </c>
      <c r="D854" s="95">
        <v>65000</v>
      </c>
      <c r="E854" s="93">
        <v>65000</v>
      </c>
      <c r="F854" s="93" t="s">
        <v>5</v>
      </c>
      <c r="G854" s="96">
        <f>Data!$E854*VLOOKUP(Data!$F854,tblXrate[],2,FALSE)</f>
        <v>65000</v>
      </c>
      <c r="H854" s="93" t="s">
        <v>991</v>
      </c>
      <c r="I854" s="93" t="s">
        <v>19</v>
      </c>
      <c r="J854" s="93" t="s">
        <v>14</v>
      </c>
      <c r="K854" s="93" t="str">
        <f>VLOOKUP(Data!$J854,tblCountries[[Actual]:[Mapping]],2,FALSE)</f>
        <v>USA</v>
      </c>
      <c r="L854" s="93" t="str">
        <f>VLOOKUP(Data!$J854,tblCountries[[Actual]:[Continente]],3,FALSE)</f>
        <v>America</v>
      </c>
      <c r="M854" s="93" t="s">
        <v>24</v>
      </c>
      <c r="N854" s="97">
        <v>8</v>
      </c>
      <c r="O854" s="98" t="s">
        <v>4021</v>
      </c>
      <c r="P854" s="99" t="s">
        <v>4030</v>
      </c>
      <c r="Q854" s="100" t="s">
        <v>4049</v>
      </c>
    </row>
    <row r="855" spans="2:17" ht="15" customHeight="1" x14ac:dyDescent="0.25">
      <c r="B855" s="93" t="s">
        <v>2850</v>
      </c>
      <c r="C855" s="94">
        <v>41056.262280092589</v>
      </c>
      <c r="D855" s="95">
        <v>40000</v>
      </c>
      <c r="E855" s="93">
        <v>40000</v>
      </c>
      <c r="F855" s="93" t="s">
        <v>5</v>
      </c>
      <c r="G855" s="96">
        <f>Data!$E855*VLOOKUP(Data!$F855,tblXrate[],2,FALSE)</f>
        <v>40000</v>
      </c>
      <c r="H855" s="93" t="s">
        <v>992</v>
      </c>
      <c r="I855" s="93" t="s">
        <v>19</v>
      </c>
      <c r="J855" s="93" t="s">
        <v>14</v>
      </c>
      <c r="K855" s="93" t="str">
        <f>VLOOKUP(Data!$J855,tblCountries[[Actual]:[Mapping]],2,FALSE)</f>
        <v>USA</v>
      </c>
      <c r="L855" s="93" t="str">
        <f>VLOOKUP(Data!$J855,tblCountries[[Actual]:[Continente]],3,FALSE)</f>
        <v>America</v>
      </c>
      <c r="M855" s="93" t="s">
        <v>12</v>
      </c>
      <c r="N855" s="97">
        <v>2</v>
      </c>
      <c r="O855" s="99" t="s">
        <v>4024</v>
      </c>
      <c r="P855" s="99" t="s">
        <v>4029</v>
      </c>
      <c r="Q855" s="100" t="s">
        <v>4048</v>
      </c>
    </row>
    <row r="856" spans="2:17" ht="15" customHeight="1" x14ac:dyDescent="0.25">
      <c r="B856" s="93" t="s">
        <v>2851</v>
      </c>
      <c r="C856" s="94">
        <v>41056.27584490741</v>
      </c>
      <c r="D856" s="95">
        <v>98000</v>
      </c>
      <c r="E856" s="93">
        <v>98000</v>
      </c>
      <c r="F856" s="93" t="s">
        <v>5</v>
      </c>
      <c r="G856" s="96">
        <f>Data!$E856*VLOOKUP(Data!$F856,tblXrate[],2,FALSE)</f>
        <v>98000</v>
      </c>
      <c r="H856" s="93" t="s">
        <v>993</v>
      </c>
      <c r="I856" s="93" t="s">
        <v>51</v>
      </c>
      <c r="J856" s="93" t="s">
        <v>994</v>
      </c>
      <c r="K856" s="93" t="str">
        <f>VLOOKUP(Data!$J856,tblCountries[[Actual]:[Mapping]],2,FALSE)</f>
        <v>Indonesia</v>
      </c>
      <c r="L856" s="93" t="str">
        <f>VLOOKUP(Data!$J856,tblCountries[[Actual]:[Continente]],3,FALSE)</f>
        <v>Asia</v>
      </c>
      <c r="M856" s="93" t="s">
        <v>17</v>
      </c>
      <c r="N856" s="97">
        <v>14</v>
      </c>
      <c r="O856" s="99" t="s">
        <v>4020</v>
      </c>
      <c r="P856" s="99" t="s">
        <v>4030</v>
      </c>
      <c r="Q856" s="100" t="s">
        <v>4049</v>
      </c>
    </row>
    <row r="857" spans="2:17" ht="15" customHeight="1" x14ac:dyDescent="0.25">
      <c r="B857" s="93" t="s">
        <v>2852</v>
      </c>
      <c r="C857" s="94">
        <v>41056.275868055556</v>
      </c>
      <c r="D857" s="95">
        <v>50000</v>
      </c>
      <c r="E857" s="93">
        <v>50000</v>
      </c>
      <c r="F857" s="93" t="s">
        <v>5</v>
      </c>
      <c r="G857" s="96">
        <f>Data!$E857*VLOOKUP(Data!$F857,tblXrate[],2,FALSE)</f>
        <v>50000</v>
      </c>
      <c r="H857" s="93" t="s">
        <v>995</v>
      </c>
      <c r="I857" s="93" t="s">
        <v>3940</v>
      </c>
      <c r="J857" s="93" t="s">
        <v>14</v>
      </c>
      <c r="K857" s="93" t="str">
        <f>VLOOKUP(Data!$J857,tblCountries[[Actual]:[Mapping]],2,FALSE)</f>
        <v>USA</v>
      </c>
      <c r="L857" s="93" t="str">
        <f>VLOOKUP(Data!$J857,tblCountries[[Actual]:[Continente]],3,FALSE)</f>
        <v>America</v>
      </c>
      <c r="M857" s="93" t="s">
        <v>12</v>
      </c>
      <c r="N857" s="97">
        <v>15</v>
      </c>
      <c r="O857" s="99" t="s">
        <v>4020</v>
      </c>
      <c r="P857" s="99" t="s">
        <v>4030</v>
      </c>
      <c r="Q857" s="100" t="s">
        <v>4049</v>
      </c>
    </row>
    <row r="858" spans="2:17" ht="15" customHeight="1" x14ac:dyDescent="0.25">
      <c r="B858" s="93" t="s">
        <v>2853</v>
      </c>
      <c r="C858" s="94">
        <v>41056.305023148147</v>
      </c>
      <c r="D858" s="95">
        <v>135000</v>
      </c>
      <c r="E858" s="93">
        <v>135000</v>
      </c>
      <c r="F858" s="93" t="s">
        <v>5</v>
      </c>
      <c r="G858" s="96">
        <f>Data!$E858*VLOOKUP(Data!$F858,tblXrate[],2,FALSE)</f>
        <v>135000</v>
      </c>
      <c r="H858" s="93" t="s">
        <v>996</v>
      </c>
      <c r="I858" s="93" t="s">
        <v>3940</v>
      </c>
      <c r="J858" s="93" t="s">
        <v>14</v>
      </c>
      <c r="K858" s="93" t="str">
        <f>VLOOKUP(Data!$J858,tblCountries[[Actual]:[Mapping]],2,FALSE)</f>
        <v>USA</v>
      </c>
      <c r="L858" s="93" t="str">
        <f>VLOOKUP(Data!$J858,tblCountries[[Actual]:[Continente]],3,FALSE)</f>
        <v>America</v>
      </c>
      <c r="M858" s="93" t="s">
        <v>8</v>
      </c>
      <c r="N858" s="97">
        <v>25</v>
      </c>
      <c r="O858" s="99" t="s">
        <v>4023</v>
      </c>
      <c r="P858" s="99" t="s">
        <v>4031</v>
      </c>
      <c r="Q858" s="100" t="s">
        <v>4049</v>
      </c>
    </row>
    <row r="859" spans="2:17" ht="15" customHeight="1" x14ac:dyDescent="0.25">
      <c r="B859" s="93" t="s">
        <v>2854</v>
      </c>
      <c r="C859" s="94">
        <v>41056.33865740741</v>
      </c>
      <c r="D859" s="95" t="s">
        <v>997</v>
      </c>
      <c r="E859" s="93">
        <v>125000</v>
      </c>
      <c r="F859" s="93" t="s">
        <v>5</v>
      </c>
      <c r="G859" s="96">
        <f>Data!$E859*VLOOKUP(Data!$F859,tblXrate[],2,FALSE)</f>
        <v>125000</v>
      </c>
      <c r="H859" s="93" t="s">
        <v>998</v>
      </c>
      <c r="I859" s="93" t="s">
        <v>51</v>
      </c>
      <c r="J859" s="93" t="s">
        <v>582</v>
      </c>
      <c r="K859" s="93" t="str">
        <f>VLOOKUP(Data!$J859,tblCountries[[Actual]:[Mapping]],2,FALSE)</f>
        <v>Norway</v>
      </c>
      <c r="L859" s="93" t="str">
        <f>VLOOKUP(Data!$J859,tblCountries[[Actual]:[Continente]],3,FALSE)</f>
        <v>Europa</v>
      </c>
      <c r="M859" s="93" t="s">
        <v>8</v>
      </c>
      <c r="N859" s="97">
        <v>6</v>
      </c>
      <c r="O859" s="98" t="s">
        <v>4021</v>
      </c>
      <c r="P859" s="99" t="s">
        <v>4031</v>
      </c>
      <c r="Q859" s="100" t="s">
        <v>4049</v>
      </c>
    </row>
    <row r="860" spans="2:17" ht="15" customHeight="1" x14ac:dyDescent="0.25">
      <c r="B860" s="93" t="s">
        <v>2855</v>
      </c>
      <c r="C860" s="94">
        <v>41056.371157407404</v>
      </c>
      <c r="D860" s="95">
        <v>4500</v>
      </c>
      <c r="E860" s="93">
        <v>4500</v>
      </c>
      <c r="F860" s="93" t="s">
        <v>5</v>
      </c>
      <c r="G860" s="96">
        <f>Data!$E860*VLOOKUP(Data!$F860,tblXrate[],2,FALSE)</f>
        <v>4500</v>
      </c>
      <c r="H860" s="93" t="s">
        <v>999</v>
      </c>
      <c r="I860" s="93" t="s">
        <v>19</v>
      </c>
      <c r="J860" s="93" t="s">
        <v>994</v>
      </c>
      <c r="K860" s="93" t="str">
        <f>VLOOKUP(Data!$J860,tblCountries[[Actual]:[Mapping]],2,FALSE)</f>
        <v>Indonesia</v>
      </c>
      <c r="L860" s="93" t="str">
        <f>VLOOKUP(Data!$J860,tblCountries[[Actual]:[Continente]],3,FALSE)</f>
        <v>Asia</v>
      </c>
      <c r="M860" s="93" t="s">
        <v>17</v>
      </c>
      <c r="N860" s="97">
        <v>4</v>
      </c>
      <c r="O860" s="99" t="s">
        <v>4024</v>
      </c>
      <c r="P860" s="99" t="s">
        <v>4027</v>
      </c>
      <c r="Q860" s="100" t="s">
        <v>4048</v>
      </c>
    </row>
    <row r="861" spans="2:17" ht="15" customHeight="1" x14ac:dyDescent="0.25">
      <c r="B861" s="93" t="s">
        <v>2856</v>
      </c>
      <c r="C861" s="94">
        <v>41056.371944444443</v>
      </c>
      <c r="D861" s="95">
        <v>115000</v>
      </c>
      <c r="E861" s="93">
        <v>115000</v>
      </c>
      <c r="F861" s="93" t="s">
        <v>5</v>
      </c>
      <c r="G861" s="96">
        <f>Data!$E861*VLOOKUP(Data!$F861,tblXrate[],2,FALSE)</f>
        <v>115000</v>
      </c>
      <c r="H861" s="93" t="s">
        <v>1000</v>
      </c>
      <c r="I861" s="93" t="s">
        <v>19</v>
      </c>
      <c r="J861" s="93" t="s">
        <v>14</v>
      </c>
      <c r="K861" s="93" t="str">
        <f>VLOOKUP(Data!$J861,tblCountries[[Actual]:[Mapping]],2,FALSE)</f>
        <v>USA</v>
      </c>
      <c r="L861" s="93" t="str">
        <f>VLOOKUP(Data!$J861,tblCountries[[Actual]:[Continente]],3,FALSE)</f>
        <v>America</v>
      </c>
      <c r="M861" s="93" t="s">
        <v>8</v>
      </c>
      <c r="N861" s="97">
        <v>10</v>
      </c>
      <c r="O861" s="99" t="s">
        <v>4020</v>
      </c>
      <c r="P861" s="99" t="s">
        <v>4031</v>
      </c>
      <c r="Q861" s="100" t="s">
        <v>4049</v>
      </c>
    </row>
    <row r="862" spans="2:17" ht="15" customHeight="1" x14ac:dyDescent="0.25">
      <c r="B862" s="93" t="s">
        <v>2857</v>
      </c>
      <c r="C862" s="94">
        <v>41056.387349537035</v>
      </c>
      <c r="D862" s="95">
        <v>70000</v>
      </c>
      <c r="E862" s="93">
        <v>70000</v>
      </c>
      <c r="F862" s="93" t="s">
        <v>5</v>
      </c>
      <c r="G862" s="96">
        <f>Data!$E862*VLOOKUP(Data!$F862,tblXrate[],2,FALSE)</f>
        <v>70000</v>
      </c>
      <c r="H862" s="93" t="s">
        <v>13</v>
      </c>
      <c r="I862" s="93" t="s">
        <v>19</v>
      </c>
      <c r="J862" s="93" t="s">
        <v>14</v>
      </c>
      <c r="K862" s="93" t="str">
        <f>VLOOKUP(Data!$J862,tblCountries[[Actual]:[Mapping]],2,FALSE)</f>
        <v>USA</v>
      </c>
      <c r="L862" s="93" t="str">
        <f>VLOOKUP(Data!$J862,tblCountries[[Actual]:[Continente]],3,FALSE)</f>
        <v>America</v>
      </c>
      <c r="M862" s="93" t="s">
        <v>12</v>
      </c>
      <c r="N862" s="97">
        <v>15</v>
      </c>
      <c r="O862" s="99" t="s">
        <v>4020</v>
      </c>
      <c r="P862" s="99" t="s">
        <v>4030</v>
      </c>
      <c r="Q862" s="100" t="s">
        <v>4049</v>
      </c>
    </row>
    <row r="863" spans="2:17" ht="15" customHeight="1" x14ac:dyDescent="0.25">
      <c r="B863" s="93" t="s">
        <v>2858</v>
      </c>
      <c r="C863" s="94">
        <v>41056.409375000003</v>
      </c>
      <c r="D863" s="95">
        <v>5000</v>
      </c>
      <c r="E863" s="93">
        <v>60000</v>
      </c>
      <c r="F863" s="93" t="s">
        <v>5</v>
      </c>
      <c r="G863" s="96">
        <f>Data!$E863*VLOOKUP(Data!$F863,tblXrate[],2,FALSE)</f>
        <v>60000</v>
      </c>
      <c r="H863" s="93" t="s">
        <v>1001</v>
      </c>
      <c r="I863" s="93" t="s">
        <v>19</v>
      </c>
      <c r="J863" s="93" t="s">
        <v>14</v>
      </c>
      <c r="K863" s="93" t="str">
        <f>VLOOKUP(Data!$J863,tblCountries[[Actual]:[Mapping]],2,FALSE)</f>
        <v>USA</v>
      </c>
      <c r="L863" s="93" t="str">
        <f>VLOOKUP(Data!$J863,tblCountries[[Actual]:[Continente]],3,FALSE)</f>
        <v>America</v>
      </c>
      <c r="M863" s="93" t="s">
        <v>17</v>
      </c>
      <c r="N863" s="97">
        <v>8</v>
      </c>
      <c r="O863" s="98" t="s">
        <v>4021</v>
      </c>
      <c r="P863" s="99" t="s">
        <v>4030</v>
      </c>
      <c r="Q863" s="100" t="s">
        <v>4049</v>
      </c>
    </row>
    <row r="864" spans="2:17" ht="15" customHeight="1" x14ac:dyDescent="0.25">
      <c r="B864" s="93" t="s">
        <v>2859</v>
      </c>
      <c r="C864" s="94">
        <v>41056.426006944443</v>
      </c>
      <c r="D864" s="95">
        <v>87456</v>
      </c>
      <c r="E864" s="93">
        <v>87456</v>
      </c>
      <c r="F864" s="93" t="s">
        <v>5</v>
      </c>
      <c r="G864" s="96">
        <f>Data!$E864*VLOOKUP(Data!$F864,tblXrate[],2,FALSE)</f>
        <v>87456</v>
      </c>
      <c r="H864" s="93" t="s">
        <v>1002</v>
      </c>
      <c r="I864" s="93" t="s">
        <v>51</v>
      </c>
      <c r="J864" s="93" t="s">
        <v>14</v>
      </c>
      <c r="K864" s="93" t="str">
        <f>VLOOKUP(Data!$J864,tblCountries[[Actual]:[Mapping]],2,FALSE)</f>
        <v>USA</v>
      </c>
      <c r="L864" s="93" t="str">
        <f>VLOOKUP(Data!$J864,tblCountries[[Actual]:[Continente]],3,FALSE)</f>
        <v>America</v>
      </c>
      <c r="M864" s="93" t="s">
        <v>17</v>
      </c>
      <c r="N864" s="97">
        <v>12</v>
      </c>
      <c r="O864" s="99" t="s">
        <v>4020</v>
      </c>
      <c r="P864" s="99" t="s">
        <v>4030</v>
      </c>
      <c r="Q864" s="100" t="s">
        <v>4049</v>
      </c>
    </row>
    <row r="865" spans="2:17" ht="15" customHeight="1" x14ac:dyDescent="0.25">
      <c r="B865" s="93" t="s">
        <v>2860</v>
      </c>
      <c r="C865" s="94">
        <v>41056.480752314812</v>
      </c>
      <c r="D865" s="95">
        <v>26400</v>
      </c>
      <c r="E865" s="93">
        <v>26400</v>
      </c>
      <c r="F865" s="93" t="s">
        <v>5</v>
      </c>
      <c r="G865" s="96">
        <f>Data!$E865*VLOOKUP(Data!$F865,tblXrate[],2,FALSE)</f>
        <v>26400</v>
      </c>
      <c r="H865" s="93" t="s">
        <v>1003</v>
      </c>
      <c r="I865" s="93" t="s">
        <v>19</v>
      </c>
      <c r="J865" s="93" t="s">
        <v>178</v>
      </c>
      <c r="K865" s="93" t="str">
        <f>VLOOKUP(Data!$J865,tblCountries[[Actual]:[Mapping]],2,FALSE)</f>
        <v>UAE</v>
      </c>
      <c r="L865" s="93" t="str">
        <f>VLOOKUP(Data!$J865,tblCountries[[Actual]:[Continente]],3,FALSE)</f>
        <v>Asia</v>
      </c>
      <c r="M865" s="93" t="s">
        <v>12</v>
      </c>
      <c r="N865" s="97">
        <v>6</v>
      </c>
      <c r="O865" s="98" t="s">
        <v>4021</v>
      </c>
      <c r="P865" s="99" t="s">
        <v>4029</v>
      </c>
      <c r="Q865" s="100" t="s">
        <v>4048</v>
      </c>
    </row>
    <row r="866" spans="2:17" ht="15" customHeight="1" x14ac:dyDescent="0.25">
      <c r="B866" s="93" t="s">
        <v>2861</v>
      </c>
      <c r="C866" s="94">
        <v>41056.49324074074</v>
      </c>
      <c r="D866" s="95">
        <v>1000</v>
      </c>
      <c r="E866" s="93">
        <v>12000</v>
      </c>
      <c r="F866" s="93" t="s">
        <v>5</v>
      </c>
      <c r="G866" s="96">
        <f>Data!$E866*VLOOKUP(Data!$F866,tblXrate[],2,FALSE)</f>
        <v>12000</v>
      </c>
      <c r="H866" s="93" t="s">
        <v>1004</v>
      </c>
      <c r="I866" s="93" t="s">
        <v>51</v>
      </c>
      <c r="J866" s="93" t="s">
        <v>178</v>
      </c>
      <c r="K866" s="93" t="str">
        <f>VLOOKUP(Data!$J866,tblCountries[[Actual]:[Mapping]],2,FALSE)</f>
        <v>UAE</v>
      </c>
      <c r="L866" s="93" t="str">
        <f>VLOOKUP(Data!$J866,tblCountries[[Actual]:[Continente]],3,FALSE)</f>
        <v>Asia</v>
      </c>
      <c r="M866" s="93" t="s">
        <v>12</v>
      </c>
      <c r="N866" s="97">
        <v>18</v>
      </c>
      <c r="O866" s="99" t="s">
        <v>4022</v>
      </c>
      <c r="P866" s="99" t="s">
        <v>4028</v>
      </c>
      <c r="Q866" s="100" t="s">
        <v>4048</v>
      </c>
    </row>
    <row r="867" spans="2:17" ht="15" customHeight="1" x14ac:dyDescent="0.25">
      <c r="B867" s="93" t="s">
        <v>2862</v>
      </c>
      <c r="C867" s="94">
        <v>41056.50267361111</v>
      </c>
      <c r="D867" s="95">
        <v>144000</v>
      </c>
      <c r="E867" s="93">
        <v>144000</v>
      </c>
      <c r="F867" s="93" t="s">
        <v>39</v>
      </c>
      <c r="G867" s="96">
        <f>Data!$E867*VLOOKUP(Data!$F867,tblXrate[],2,FALSE)</f>
        <v>2564.3400029917298</v>
      </c>
      <c r="H867" s="93" t="s">
        <v>1005</v>
      </c>
      <c r="I867" s="93" t="s">
        <v>19</v>
      </c>
      <c r="J867" s="93" t="s">
        <v>7</v>
      </c>
      <c r="K867" s="93" t="str">
        <f>VLOOKUP(Data!$J867,tblCountries[[Actual]:[Mapping]],2,FALSE)</f>
        <v>India</v>
      </c>
      <c r="L867" s="93" t="str">
        <f>VLOOKUP(Data!$J867,tblCountries[[Actual]:[Continente]],3,FALSE)</f>
        <v>Asia</v>
      </c>
      <c r="M867" s="93" t="s">
        <v>8</v>
      </c>
      <c r="N867" s="97">
        <v>1</v>
      </c>
      <c r="O867" s="99" t="s">
        <v>4024</v>
      </c>
      <c r="P867" s="99" t="s">
        <v>4027</v>
      </c>
      <c r="Q867" s="100" t="s">
        <v>4048</v>
      </c>
    </row>
    <row r="868" spans="2:17" ht="15" customHeight="1" x14ac:dyDescent="0.25">
      <c r="B868" s="93" t="s">
        <v>2863</v>
      </c>
      <c r="C868" s="94">
        <v>41056.522743055553</v>
      </c>
      <c r="D868" s="95" t="s">
        <v>1006</v>
      </c>
      <c r="E868" s="93">
        <v>62000</v>
      </c>
      <c r="F868" s="93" t="s">
        <v>5</v>
      </c>
      <c r="G868" s="96">
        <f>Data!$E868*VLOOKUP(Data!$F868,tblXrate[],2,FALSE)</f>
        <v>62000</v>
      </c>
      <c r="H868" s="93" t="s">
        <v>1007</v>
      </c>
      <c r="I868" s="93" t="s">
        <v>51</v>
      </c>
      <c r="J868" s="93" t="s">
        <v>1008</v>
      </c>
      <c r="K868" s="93" t="str">
        <f>VLOOKUP(Data!$J868,tblCountries[[Actual]:[Mapping]],2,FALSE)</f>
        <v>Qatar</v>
      </c>
      <c r="L868" s="93" t="str">
        <f>VLOOKUP(Data!$J868,tblCountries[[Actual]:[Continente]],3,FALSE)</f>
        <v>Asia</v>
      </c>
      <c r="M868" s="93" t="s">
        <v>12</v>
      </c>
      <c r="N868" s="97">
        <v>11</v>
      </c>
      <c r="O868" s="99" t="s">
        <v>4020</v>
      </c>
      <c r="P868" s="99" t="s">
        <v>4030</v>
      </c>
      <c r="Q868" s="100" t="s">
        <v>4049</v>
      </c>
    </row>
    <row r="869" spans="2:17" ht="15" customHeight="1" x14ac:dyDescent="0.25">
      <c r="B869" s="93" t="s">
        <v>2864</v>
      </c>
      <c r="C869" s="94">
        <v>41056.52447916667</v>
      </c>
      <c r="D869" s="95" t="s">
        <v>1009</v>
      </c>
      <c r="E869" s="93">
        <v>300000</v>
      </c>
      <c r="F869" s="93" t="s">
        <v>39</v>
      </c>
      <c r="G869" s="96">
        <f>Data!$E869*VLOOKUP(Data!$F869,tblXrate[],2,FALSE)</f>
        <v>5342.3750062327708</v>
      </c>
      <c r="H869" s="93" t="s">
        <v>1010</v>
      </c>
      <c r="I869" s="93" t="s">
        <v>19</v>
      </c>
      <c r="J869" s="93" t="s">
        <v>7</v>
      </c>
      <c r="K869" s="93" t="str">
        <f>VLOOKUP(Data!$J869,tblCountries[[Actual]:[Mapping]],2,FALSE)</f>
        <v>India</v>
      </c>
      <c r="L869" s="93" t="str">
        <f>VLOOKUP(Data!$J869,tblCountries[[Actual]:[Continente]],3,FALSE)</f>
        <v>Asia</v>
      </c>
      <c r="M869" s="93" t="s">
        <v>24</v>
      </c>
      <c r="N869" s="97">
        <v>10</v>
      </c>
      <c r="O869" s="99" t="s">
        <v>4020</v>
      </c>
      <c r="P869" s="99" t="s">
        <v>4027</v>
      </c>
      <c r="Q869" s="100" t="s">
        <v>4048</v>
      </c>
    </row>
    <row r="870" spans="2:17" ht="15" customHeight="1" x14ac:dyDescent="0.25">
      <c r="B870" s="93" t="s">
        <v>2865</v>
      </c>
      <c r="C870" s="94">
        <v>41056.525717592594</v>
      </c>
      <c r="D870" s="95">
        <v>40000</v>
      </c>
      <c r="E870" s="93">
        <v>40000</v>
      </c>
      <c r="F870" s="93" t="s">
        <v>21</v>
      </c>
      <c r="G870" s="96">
        <f>Data!$E870*VLOOKUP(Data!$F870,tblXrate[],2,FALSE)</f>
        <v>50815.977559664309</v>
      </c>
      <c r="H870" s="93" t="s">
        <v>1011</v>
      </c>
      <c r="I870" s="93" t="s">
        <v>19</v>
      </c>
      <c r="J870" s="93" t="s">
        <v>627</v>
      </c>
      <c r="K870" s="93" t="str">
        <f>VLOOKUP(Data!$J870,tblCountries[[Actual]:[Mapping]],2,FALSE)</f>
        <v>Netherlands</v>
      </c>
      <c r="L870" s="93" t="str">
        <f>VLOOKUP(Data!$J870,tblCountries[[Actual]:[Continente]],3,FALSE)</f>
        <v>Europa</v>
      </c>
      <c r="M870" s="93" t="s">
        <v>8</v>
      </c>
      <c r="N870" s="97">
        <v>4</v>
      </c>
      <c r="O870" s="99" t="s">
        <v>4024</v>
      </c>
      <c r="P870" s="99" t="s">
        <v>4030</v>
      </c>
      <c r="Q870" s="100" t="s">
        <v>4049</v>
      </c>
    </row>
    <row r="871" spans="2:17" ht="15" customHeight="1" x14ac:dyDescent="0.25">
      <c r="B871" s="93" t="s">
        <v>2866</v>
      </c>
      <c r="C871" s="94">
        <v>41056.528807870367</v>
      </c>
      <c r="D871" s="95" t="s">
        <v>1012</v>
      </c>
      <c r="E871" s="93">
        <v>25560</v>
      </c>
      <c r="F871" s="93" t="s">
        <v>5</v>
      </c>
      <c r="G871" s="96">
        <f>Data!$E871*VLOOKUP(Data!$F871,tblXrate[],2,FALSE)</f>
        <v>25560</v>
      </c>
      <c r="H871" s="93" t="s">
        <v>1013</v>
      </c>
      <c r="I871" s="93" t="s">
        <v>51</v>
      </c>
      <c r="J871" s="93" t="s">
        <v>1014</v>
      </c>
      <c r="K871" s="93" t="str">
        <f>VLOOKUP(Data!$J871,tblCountries[[Actual]:[Mapping]],2,FALSE)</f>
        <v>Saudi Arabia</v>
      </c>
      <c r="L871" s="93" t="str">
        <f>VLOOKUP(Data!$J871,tblCountries[[Actual]:[Continente]],3,FALSE)</f>
        <v>Asia</v>
      </c>
      <c r="M871" s="93" t="s">
        <v>8</v>
      </c>
      <c r="N871" s="97">
        <v>3</v>
      </c>
      <c r="O871" s="99" t="s">
        <v>4024</v>
      </c>
      <c r="P871" s="99" t="s">
        <v>4029</v>
      </c>
      <c r="Q871" s="100" t="s">
        <v>4048</v>
      </c>
    </row>
    <row r="872" spans="2:17" ht="15" customHeight="1" x14ac:dyDescent="0.25">
      <c r="B872" s="93" t="s">
        <v>2867</v>
      </c>
      <c r="C872" s="94">
        <v>41056.540173611109</v>
      </c>
      <c r="D872" s="95" t="s">
        <v>1015</v>
      </c>
      <c r="E872" s="93">
        <v>720000</v>
      </c>
      <c r="F872" s="93" t="s">
        <v>39</v>
      </c>
      <c r="G872" s="96">
        <f>Data!$E872*VLOOKUP(Data!$F872,tblXrate[],2,FALSE)</f>
        <v>12821.700014958649</v>
      </c>
      <c r="H872" s="93" t="s">
        <v>1016</v>
      </c>
      <c r="I872" s="93" t="s">
        <v>309</v>
      </c>
      <c r="J872" s="93" t="s">
        <v>7</v>
      </c>
      <c r="K872" s="93" t="str">
        <f>VLOOKUP(Data!$J872,tblCountries[[Actual]:[Mapping]],2,FALSE)</f>
        <v>India</v>
      </c>
      <c r="L872" s="93" t="str">
        <f>VLOOKUP(Data!$J872,tblCountries[[Actual]:[Continente]],3,FALSE)</f>
        <v>Asia</v>
      </c>
      <c r="M872" s="93" t="s">
        <v>8</v>
      </c>
      <c r="N872" s="97">
        <v>3</v>
      </c>
      <c r="O872" s="99" t="s">
        <v>4024</v>
      </c>
      <c r="P872" s="99" t="s">
        <v>4028</v>
      </c>
      <c r="Q872" s="100" t="s">
        <v>4048</v>
      </c>
    </row>
    <row r="873" spans="2:17" ht="15" customHeight="1" x14ac:dyDescent="0.25">
      <c r="B873" s="93" t="s">
        <v>2868</v>
      </c>
      <c r="C873" s="94">
        <v>41056.546412037038</v>
      </c>
      <c r="D873" s="95">
        <v>600000</v>
      </c>
      <c r="E873" s="93">
        <v>600000</v>
      </c>
      <c r="F873" s="93" t="s">
        <v>39</v>
      </c>
      <c r="G873" s="96">
        <f>Data!$E873*VLOOKUP(Data!$F873,tblXrate[],2,FALSE)</f>
        <v>10684.750012465542</v>
      </c>
      <c r="H873" s="93" t="s">
        <v>1017</v>
      </c>
      <c r="I873" s="93" t="s">
        <v>51</v>
      </c>
      <c r="J873" s="93" t="s">
        <v>7</v>
      </c>
      <c r="K873" s="93" t="str">
        <f>VLOOKUP(Data!$J873,tblCountries[[Actual]:[Mapping]],2,FALSE)</f>
        <v>India</v>
      </c>
      <c r="L873" s="93" t="str">
        <f>VLOOKUP(Data!$J873,tblCountries[[Actual]:[Continente]],3,FALSE)</f>
        <v>Asia</v>
      </c>
      <c r="M873" s="93" t="s">
        <v>12</v>
      </c>
      <c r="N873" s="97">
        <v>5</v>
      </c>
      <c r="O873" s="98" t="s">
        <v>4021</v>
      </c>
      <c r="P873" s="99" t="s">
        <v>4027</v>
      </c>
      <c r="Q873" s="100" t="s">
        <v>4048</v>
      </c>
    </row>
    <row r="874" spans="2:17" ht="15" customHeight="1" x14ac:dyDescent="0.25">
      <c r="B874" s="93" t="s">
        <v>2869</v>
      </c>
      <c r="C874" s="94">
        <v>41056.560636574075</v>
      </c>
      <c r="D874" s="95" t="s">
        <v>1018</v>
      </c>
      <c r="E874" s="93">
        <v>420000</v>
      </c>
      <c r="F874" s="93" t="s">
        <v>31</v>
      </c>
      <c r="G874" s="96">
        <f>Data!$E874*VLOOKUP(Data!$F874,tblXrate[],2,FALSE)</f>
        <v>4457.9172610556352</v>
      </c>
      <c r="H874" s="93" t="s">
        <v>1019</v>
      </c>
      <c r="I874" s="93" t="s">
        <v>51</v>
      </c>
      <c r="J874" s="93" t="s">
        <v>16</v>
      </c>
      <c r="K874" s="93" t="str">
        <f>VLOOKUP(Data!$J874,tblCountries[[Actual]:[Mapping]],2,FALSE)</f>
        <v>Pakistan</v>
      </c>
      <c r="L874" s="93" t="str">
        <f>VLOOKUP(Data!$J874,tblCountries[[Actual]:[Continente]],3,FALSE)</f>
        <v>Asia</v>
      </c>
      <c r="M874" s="93" t="s">
        <v>12</v>
      </c>
      <c r="N874" s="97">
        <v>4</v>
      </c>
      <c r="O874" s="99" t="s">
        <v>4024</v>
      </c>
      <c r="P874" s="99" t="s">
        <v>4027</v>
      </c>
      <c r="Q874" s="100" t="s">
        <v>4048</v>
      </c>
    </row>
    <row r="875" spans="2:17" ht="15" customHeight="1" x14ac:dyDescent="0.25">
      <c r="B875" s="93" t="s">
        <v>2870</v>
      </c>
      <c r="C875" s="94">
        <v>41056.562407407408</v>
      </c>
      <c r="D875" s="95" t="s">
        <v>1020</v>
      </c>
      <c r="E875" s="93">
        <v>125000</v>
      </c>
      <c r="F875" s="93" t="s">
        <v>5</v>
      </c>
      <c r="G875" s="96">
        <f>Data!$E875*VLOOKUP(Data!$F875,tblXrate[],2,FALSE)</f>
        <v>125000</v>
      </c>
      <c r="H875" s="93" t="s">
        <v>1021</v>
      </c>
      <c r="I875" s="93" t="s">
        <v>3940</v>
      </c>
      <c r="J875" s="93" t="s">
        <v>47</v>
      </c>
      <c r="K875" s="93" t="str">
        <f>VLOOKUP(Data!$J875,tblCountries[[Actual]:[Mapping]],2,FALSE)</f>
        <v>South Africa</v>
      </c>
      <c r="L875" s="93" t="str">
        <f>VLOOKUP(Data!$J875,tblCountries[[Actual]:[Continente]],3,FALSE)</f>
        <v>Africa</v>
      </c>
      <c r="M875" s="93" t="s">
        <v>8</v>
      </c>
      <c r="N875" s="97">
        <v>20</v>
      </c>
      <c r="O875" s="99" t="s">
        <v>4022</v>
      </c>
      <c r="P875" s="99" t="s">
        <v>4031</v>
      </c>
      <c r="Q875" s="100" t="s">
        <v>4049</v>
      </c>
    </row>
    <row r="876" spans="2:17" ht="15" customHeight="1" x14ac:dyDescent="0.25">
      <c r="B876" s="93" t="s">
        <v>2871</v>
      </c>
      <c r="C876" s="94">
        <v>41056.565416666665</v>
      </c>
      <c r="D876" s="95">
        <v>43000</v>
      </c>
      <c r="E876" s="93">
        <v>43000</v>
      </c>
      <c r="F876" s="93" t="s">
        <v>5</v>
      </c>
      <c r="G876" s="96">
        <f>Data!$E876*VLOOKUP(Data!$F876,tblXrate[],2,FALSE)</f>
        <v>43000</v>
      </c>
      <c r="H876" s="93" t="s">
        <v>13</v>
      </c>
      <c r="I876" s="93" t="s">
        <v>19</v>
      </c>
      <c r="J876" s="93" t="s">
        <v>14</v>
      </c>
      <c r="K876" s="93" t="str">
        <f>VLOOKUP(Data!$J876,tblCountries[[Actual]:[Mapping]],2,FALSE)</f>
        <v>USA</v>
      </c>
      <c r="L876" s="93" t="str">
        <f>VLOOKUP(Data!$J876,tblCountries[[Actual]:[Continente]],3,FALSE)</f>
        <v>America</v>
      </c>
      <c r="M876" s="93" t="s">
        <v>8</v>
      </c>
      <c r="N876" s="97">
        <v>1</v>
      </c>
      <c r="O876" s="99" t="s">
        <v>4024</v>
      </c>
      <c r="P876" s="99" t="s">
        <v>4029</v>
      </c>
      <c r="Q876" s="100" t="s">
        <v>4048</v>
      </c>
    </row>
    <row r="877" spans="2:17" ht="15" customHeight="1" x14ac:dyDescent="0.25">
      <c r="B877" s="93" t="s">
        <v>2872</v>
      </c>
      <c r="C877" s="94">
        <v>41056.570185185185</v>
      </c>
      <c r="D877" s="95" t="s">
        <v>1022</v>
      </c>
      <c r="E877" s="93">
        <v>400000</v>
      </c>
      <c r="F877" s="93" t="s">
        <v>39</v>
      </c>
      <c r="G877" s="96">
        <f>Data!$E877*VLOOKUP(Data!$F877,tblXrate[],2,FALSE)</f>
        <v>7123.1666749770275</v>
      </c>
      <c r="H877" s="93" t="s">
        <v>521</v>
      </c>
      <c r="I877" s="93" t="s">
        <v>278</v>
      </c>
      <c r="J877" s="93" t="s">
        <v>7</v>
      </c>
      <c r="K877" s="93" t="str">
        <f>VLOOKUP(Data!$J877,tblCountries[[Actual]:[Mapping]],2,FALSE)</f>
        <v>India</v>
      </c>
      <c r="L877" s="93" t="str">
        <f>VLOOKUP(Data!$J877,tblCountries[[Actual]:[Continente]],3,FALSE)</f>
        <v>Asia</v>
      </c>
      <c r="M877" s="93" t="s">
        <v>17</v>
      </c>
      <c r="N877" s="97">
        <v>6</v>
      </c>
      <c r="O877" s="98" t="s">
        <v>4021</v>
      </c>
      <c r="P877" s="99" t="s">
        <v>4027</v>
      </c>
      <c r="Q877" s="100" t="s">
        <v>4048</v>
      </c>
    </row>
    <row r="878" spans="2:17" ht="15" customHeight="1" x14ac:dyDescent="0.25">
      <c r="B878" s="93" t="s">
        <v>2873</v>
      </c>
      <c r="C878" s="94">
        <v>41056.570196759261</v>
      </c>
      <c r="D878" s="95">
        <v>10000</v>
      </c>
      <c r="E878" s="93">
        <v>10000</v>
      </c>
      <c r="F878" s="93" t="s">
        <v>5</v>
      </c>
      <c r="G878" s="96">
        <f>Data!$E878*VLOOKUP(Data!$F878,tblXrate[],2,FALSE)</f>
        <v>10000</v>
      </c>
      <c r="H878" s="93" t="s">
        <v>1023</v>
      </c>
      <c r="I878" s="93" t="s">
        <v>309</v>
      </c>
      <c r="J878" s="93" t="s">
        <v>1024</v>
      </c>
      <c r="K878" s="93" t="str">
        <f>VLOOKUP(Data!$J878,tblCountries[[Actual]:[Mapping]],2,FALSE)</f>
        <v>Vietnam</v>
      </c>
      <c r="L878" s="93" t="str">
        <f>VLOOKUP(Data!$J878,tblCountries[[Actual]:[Continente]],3,FALSE)</f>
        <v>Asia</v>
      </c>
      <c r="M878" s="93" t="s">
        <v>8</v>
      </c>
      <c r="N878" s="97">
        <v>4</v>
      </c>
      <c r="O878" s="99" t="s">
        <v>4024</v>
      </c>
      <c r="P878" s="99" t="s">
        <v>4027</v>
      </c>
      <c r="Q878" s="100" t="s">
        <v>4048</v>
      </c>
    </row>
    <row r="879" spans="2:17" ht="15" customHeight="1" x14ac:dyDescent="0.25">
      <c r="B879" s="93" t="s">
        <v>2874</v>
      </c>
      <c r="C879" s="94">
        <v>41056.571006944447</v>
      </c>
      <c r="D879" s="95" t="s">
        <v>1025</v>
      </c>
      <c r="E879" s="93">
        <v>500000</v>
      </c>
      <c r="F879" s="93" t="s">
        <v>39</v>
      </c>
      <c r="G879" s="96">
        <f>Data!$E879*VLOOKUP(Data!$F879,tblXrate[],2,FALSE)</f>
        <v>8903.9583437212841</v>
      </c>
      <c r="H879" s="93" t="s">
        <v>1026</v>
      </c>
      <c r="I879" s="93" t="s">
        <v>51</v>
      </c>
      <c r="J879" s="93" t="s">
        <v>7</v>
      </c>
      <c r="K879" s="93" t="str">
        <f>VLOOKUP(Data!$J879,tblCountries[[Actual]:[Mapping]],2,FALSE)</f>
        <v>India</v>
      </c>
      <c r="L879" s="93" t="str">
        <f>VLOOKUP(Data!$J879,tblCountries[[Actual]:[Continente]],3,FALSE)</f>
        <v>Asia</v>
      </c>
      <c r="M879" s="93" t="s">
        <v>24</v>
      </c>
      <c r="N879" s="97">
        <v>5</v>
      </c>
      <c r="O879" s="98" t="s">
        <v>4021</v>
      </c>
      <c r="P879" s="99" t="s">
        <v>4027</v>
      </c>
      <c r="Q879" s="100" t="s">
        <v>4048</v>
      </c>
    </row>
    <row r="880" spans="2:17" ht="15" customHeight="1" x14ac:dyDescent="0.25">
      <c r="B880" s="93" t="s">
        <v>2875</v>
      </c>
      <c r="C880" s="94">
        <v>41056.573460648149</v>
      </c>
      <c r="D880" s="95">
        <v>36500</v>
      </c>
      <c r="E880" s="93">
        <v>36500</v>
      </c>
      <c r="F880" s="93" t="s">
        <v>5</v>
      </c>
      <c r="G880" s="96">
        <f>Data!$E880*VLOOKUP(Data!$F880,tblXrate[],2,FALSE)</f>
        <v>36500</v>
      </c>
      <c r="H880" s="93" t="s">
        <v>309</v>
      </c>
      <c r="I880" s="93" t="s">
        <v>309</v>
      </c>
      <c r="J880" s="93" t="s">
        <v>132</v>
      </c>
      <c r="K880" s="93" t="str">
        <f>VLOOKUP(Data!$J880,tblCountries[[Actual]:[Mapping]],2,FALSE)</f>
        <v>Saudi Arabia</v>
      </c>
      <c r="L880" s="93" t="str">
        <f>VLOOKUP(Data!$J880,tblCountries[[Actual]:[Continente]],3,FALSE)</f>
        <v>Asia</v>
      </c>
      <c r="M880" s="93" t="s">
        <v>8</v>
      </c>
      <c r="N880" s="97">
        <v>15</v>
      </c>
      <c r="O880" s="99" t="s">
        <v>4020</v>
      </c>
      <c r="P880" s="99" t="s">
        <v>4029</v>
      </c>
      <c r="Q880" s="100" t="s">
        <v>4048</v>
      </c>
    </row>
    <row r="881" spans="2:17" ht="15" customHeight="1" x14ac:dyDescent="0.25">
      <c r="B881" s="93" t="s">
        <v>2876</v>
      </c>
      <c r="C881" s="94">
        <v>41056.5783912037</v>
      </c>
      <c r="D881" s="95" t="s">
        <v>1027</v>
      </c>
      <c r="E881" s="93">
        <v>100000</v>
      </c>
      <c r="F881" s="93" t="s">
        <v>5</v>
      </c>
      <c r="G881" s="96">
        <f>Data!$E881*VLOOKUP(Data!$F881,tblXrate[],2,FALSE)</f>
        <v>100000</v>
      </c>
      <c r="H881" s="93" t="s">
        <v>138</v>
      </c>
      <c r="I881" s="93" t="s">
        <v>3940</v>
      </c>
      <c r="J881" s="93" t="s">
        <v>1028</v>
      </c>
      <c r="K881" s="93" t="str">
        <f>VLOOKUP(Data!$J881,tblCountries[[Actual]:[Mapping]],2,FALSE)</f>
        <v>Mexico</v>
      </c>
      <c r="L881" s="93" t="str">
        <f>VLOOKUP(Data!$J881,tblCountries[[Actual]:[Continente]],3,FALSE)</f>
        <v>America</v>
      </c>
      <c r="M881" s="93" t="s">
        <v>12</v>
      </c>
      <c r="N881" s="97">
        <v>10</v>
      </c>
      <c r="O881" s="99" t="s">
        <v>4020</v>
      </c>
      <c r="P881" s="99" t="s">
        <v>4031</v>
      </c>
      <c r="Q881" s="100" t="s">
        <v>4049</v>
      </c>
    </row>
    <row r="882" spans="2:17" ht="15" customHeight="1" x14ac:dyDescent="0.25">
      <c r="B882" s="93" t="s">
        <v>2877</v>
      </c>
      <c r="C882" s="94">
        <v>41056.586469907408</v>
      </c>
      <c r="D882" s="95" t="s">
        <v>79</v>
      </c>
      <c r="E882" s="93">
        <v>400000</v>
      </c>
      <c r="F882" s="93" t="s">
        <v>39</v>
      </c>
      <c r="G882" s="96">
        <f>Data!$E882*VLOOKUP(Data!$F882,tblXrate[],2,FALSE)</f>
        <v>7123.1666749770275</v>
      </c>
      <c r="H882" s="93" t="s">
        <v>1029</v>
      </c>
      <c r="I882" s="93" t="s">
        <v>309</v>
      </c>
      <c r="J882" s="93" t="s">
        <v>7</v>
      </c>
      <c r="K882" s="93" t="str">
        <f>VLOOKUP(Data!$J882,tblCountries[[Actual]:[Mapping]],2,FALSE)</f>
        <v>India</v>
      </c>
      <c r="L882" s="93" t="str">
        <f>VLOOKUP(Data!$J882,tblCountries[[Actual]:[Continente]],3,FALSE)</f>
        <v>Asia</v>
      </c>
      <c r="M882" s="93" t="s">
        <v>17</v>
      </c>
      <c r="N882" s="97">
        <v>8</v>
      </c>
      <c r="O882" s="98" t="s">
        <v>4021</v>
      </c>
      <c r="P882" s="99" t="s">
        <v>4027</v>
      </c>
      <c r="Q882" s="100" t="s">
        <v>4048</v>
      </c>
    </row>
    <row r="883" spans="2:17" ht="15" customHeight="1" x14ac:dyDescent="0.25">
      <c r="B883" s="93" t="s">
        <v>2878</v>
      </c>
      <c r="C883" s="94">
        <v>41056.598738425928</v>
      </c>
      <c r="D883" s="95" t="s">
        <v>1030</v>
      </c>
      <c r="E883" s="93">
        <v>2300000</v>
      </c>
      <c r="F883" s="93" t="s">
        <v>39</v>
      </c>
      <c r="G883" s="96">
        <f>Data!$E883*VLOOKUP(Data!$F883,tblXrate[],2,FALSE)</f>
        <v>40958.208381117904</v>
      </c>
      <c r="H883" s="93" t="s">
        <v>1031</v>
      </c>
      <c r="I883" s="93" t="s">
        <v>51</v>
      </c>
      <c r="J883" s="93" t="s">
        <v>7</v>
      </c>
      <c r="K883" s="93" t="str">
        <f>VLOOKUP(Data!$J883,tblCountries[[Actual]:[Mapping]],2,FALSE)</f>
        <v>India</v>
      </c>
      <c r="L883" s="93" t="str">
        <f>VLOOKUP(Data!$J883,tblCountries[[Actual]:[Continente]],3,FALSE)</f>
        <v>Asia</v>
      </c>
      <c r="M883" s="93" t="s">
        <v>17</v>
      </c>
      <c r="N883" s="97">
        <v>8</v>
      </c>
      <c r="O883" s="98" t="s">
        <v>4021</v>
      </c>
      <c r="P883" s="99" t="s">
        <v>4029</v>
      </c>
      <c r="Q883" s="100" t="s">
        <v>4048</v>
      </c>
    </row>
    <row r="884" spans="2:17" ht="15" customHeight="1" x14ac:dyDescent="0.25">
      <c r="B884" s="93" t="s">
        <v>2879</v>
      </c>
      <c r="C884" s="94">
        <v>41056.602465277778</v>
      </c>
      <c r="D884" s="95" t="s">
        <v>1032</v>
      </c>
      <c r="E884" s="93">
        <v>1200000</v>
      </c>
      <c r="F884" s="93" t="s">
        <v>39</v>
      </c>
      <c r="G884" s="96">
        <f>Data!$E884*VLOOKUP(Data!$F884,tblXrate[],2,FALSE)</f>
        <v>21369.500024931083</v>
      </c>
      <c r="H884" s="93" t="s">
        <v>1033</v>
      </c>
      <c r="I884" s="93" t="s">
        <v>3940</v>
      </c>
      <c r="J884" s="93" t="s">
        <v>7</v>
      </c>
      <c r="K884" s="93" t="str">
        <f>VLOOKUP(Data!$J884,tblCountries[[Actual]:[Mapping]],2,FALSE)</f>
        <v>India</v>
      </c>
      <c r="L884" s="93" t="str">
        <f>VLOOKUP(Data!$J884,tblCountries[[Actual]:[Continente]],3,FALSE)</f>
        <v>Asia</v>
      </c>
      <c r="M884" s="93" t="s">
        <v>8</v>
      </c>
      <c r="N884" s="97">
        <v>17</v>
      </c>
      <c r="O884" s="99" t="s">
        <v>4022</v>
      </c>
      <c r="P884" s="99" t="s">
        <v>4028</v>
      </c>
      <c r="Q884" s="100" t="s">
        <v>4048</v>
      </c>
    </row>
    <row r="885" spans="2:17" ht="15" customHeight="1" x14ac:dyDescent="0.25">
      <c r="B885" s="93" t="s">
        <v>2880</v>
      </c>
      <c r="C885" s="94">
        <v>41056.616215277776</v>
      </c>
      <c r="D885" s="95">
        <v>120000</v>
      </c>
      <c r="E885" s="93">
        <v>120000</v>
      </c>
      <c r="F885" s="93" t="s">
        <v>39</v>
      </c>
      <c r="G885" s="96">
        <f>Data!$E885*VLOOKUP(Data!$F885,tblXrate[],2,FALSE)</f>
        <v>2136.9500024931081</v>
      </c>
      <c r="H885" s="93" t="s">
        <v>1034</v>
      </c>
      <c r="I885" s="93" t="s">
        <v>51</v>
      </c>
      <c r="J885" s="93" t="s">
        <v>7</v>
      </c>
      <c r="K885" s="93" t="str">
        <f>VLOOKUP(Data!$J885,tblCountries[[Actual]:[Mapping]],2,FALSE)</f>
        <v>India</v>
      </c>
      <c r="L885" s="93" t="str">
        <f>VLOOKUP(Data!$J885,tblCountries[[Actual]:[Continente]],3,FALSE)</f>
        <v>Asia</v>
      </c>
      <c r="M885" s="93" t="s">
        <v>8</v>
      </c>
      <c r="N885" s="97">
        <v>5</v>
      </c>
      <c r="O885" s="98" t="s">
        <v>4021</v>
      </c>
      <c r="P885" s="99" t="s">
        <v>4027</v>
      </c>
      <c r="Q885" s="100" t="s">
        <v>4048</v>
      </c>
    </row>
    <row r="886" spans="2:17" ht="15" customHeight="1" x14ac:dyDescent="0.25">
      <c r="B886" s="93" t="s">
        <v>2881</v>
      </c>
      <c r="C886" s="94">
        <v>41056.6175</v>
      </c>
      <c r="D886" s="95" t="s">
        <v>1035</v>
      </c>
      <c r="E886" s="93">
        <v>500000</v>
      </c>
      <c r="F886" s="93" t="s">
        <v>39</v>
      </c>
      <c r="G886" s="96">
        <f>Data!$E886*VLOOKUP(Data!$F886,tblXrate[],2,FALSE)</f>
        <v>8903.9583437212841</v>
      </c>
      <c r="H886" s="93" t="s">
        <v>734</v>
      </c>
      <c r="I886" s="93" t="s">
        <v>278</v>
      </c>
      <c r="J886" s="93" t="s">
        <v>7</v>
      </c>
      <c r="K886" s="93" t="str">
        <f>VLOOKUP(Data!$J886,tblCountries[[Actual]:[Mapping]],2,FALSE)</f>
        <v>India</v>
      </c>
      <c r="L886" s="93" t="str">
        <f>VLOOKUP(Data!$J886,tblCountries[[Actual]:[Continente]],3,FALSE)</f>
        <v>Asia</v>
      </c>
      <c r="M886" s="93" t="s">
        <v>17</v>
      </c>
      <c r="N886" s="97">
        <v>3</v>
      </c>
      <c r="O886" s="99" t="s">
        <v>4024</v>
      </c>
      <c r="P886" s="99" t="s">
        <v>4027</v>
      </c>
      <c r="Q886" s="100" t="s">
        <v>4048</v>
      </c>
    </row>
    <row r="887" spans="2:17" ht="15" customHeight="1" x14ac:dyDescent="0.25">
      <c r="B887" s="93" t="s">
        <v>2882</v>
      </c>
      <c r="C887" s="94">
        <v>41056.618703703702</v>
      </c>
      <c r="D887" s="95">
        <v>1000000</v>
      </c>
      <c r="E887" s="93">
        <v>1000000</v>
      </c>
      <c r="F887" s="93" t="s">
        <v>39</v>
      </c>
      <c r="G887" s="96">
        <f>Data!$E887*VLOOKUP(Data!$F887,tblXrate[],2,FALSE)</f>
        <v>17807.916687442568</v>
      </c>
      <c r="H887" s="93" t="s">
        <v>1036</v>
      </c>
      <c r="I887" s="93" t="s">
        <v>51</v>
      </c>
      <c r="J887" s="93" t="s">
        <v>7</v>
      </c>
      <c r="K887" s="93" t="str">
        <f>VLOOKUP(Data!$J887,tblCountries[[Actual]:[Mapping]],2,FALSE)</f>
        <v>India</v>
      </c>
      <c r="L887" s="93" t="str">
        <f>VLOOKUP(Data!$J887,tblCountries[[Actual]:[Continente]],3,FALSE)</f>
        <v>Asia</v>
      </c>
      <c r="M887" s="93" t="s">
        <v>8</v>
      </c>
      <c r="N887" s="97">
        <v>5</v>
      </c>
      <c r="O887" s="98" t="s">
        <v>4021</v>
      </c>
      <c r="P887" s="99" t="s">
        <v>4028</v>
      </c>
      <c r="Q887" s="100" t="s">
        <v>4048</v>
      </c>
    </row>
    <row r="888" spans="2:17" ht="15" customHeight="1" x14ac:dyDescent="0.25">
      <c r="B888" s="93" t="s">
        <v>2883</v>
      </c>
      <c r="C888" s="94">
        <v>41056.621874999997</v>
      </c>
      <c r="D888" s="95" t="s">
        <v>714</v>
      </c>
      <c r="E888" s="93">
        <v>850000</v>
      </c>
      <c r="F888" s="93" t="s">
        <v>39</v>
      </c>
      <c r="G888" s="96">
        <f>Data!$E888*VLOOKUP(Data!$F888,tblXrate[],2,FALSE)</f>
        <v>15136.729184326183</v>
      </c>
      <c r="H888" s="93" t="s">
        <v>1019</v>
      </c>
      <c r="I888" s="93" t="s">
        <v>51</v>
      </c>
      <c r="J888" s="93" t="s">
        <v>7</v>
      </c>
      <c r="K888" s="93" t="str">
        <f>VLOOKUP(Data!$J888,tblCountries[[Actual]:[Mapping]],2,FALSE)</f>
        <v>India</v>
      </c>
      <c r="L888" s="93" t="str">
        <f>VLOOKUP(Data!$J888,tblCountries[[Actual]:[Continente]],3,FALSE)</f>
        <v>Asia</v>
      </c>
      <c r="M888" s="93" t="s">
        <v>17</v>
      </c>
      <c r="N888" s="97">
        <v>3</v>
      </c>
      <c r="O888" s="99" t="s">
        <v>4024</v>
      </c>
      <c r="P888" s="99" t="s">
        <v>4028</v>
      </c>
      <c r="Q888" s="100" t="s">
        <v>4048</v>
      </c>
    </row>
    <row r="889" spans="2:17" ht="15" customHeight="1" x14ac:dyDescent="0.25">
      <c r="B889" s="93" t="s">
        <v>2884</v>
      </c>
      <c r="C889" s="94">
        <v>41056.625717592593</v>
      </c>
      <c r="D889" s="95" t="s">
        <v>1037</v>
      </c>
      <c r="E889" s="93">
        <v>168000</v>
      </c>
      <c r="F889" s="93" t="s">
        <v>3908</v>
      </c>
      <c r="G889" s="96">
        <f>Data!$E889*VLOOKUP(Data!$F889,tblXrate[],2,FALSE)</f>
        <v>3982.448779308334</v>
      </c>
      <c r="H889" s="93" t="s">
        <v>1038</v>
      </c>
      <c r="I889" s="93" t="s">
        <v>19</v>
      </c>
      <c r="J889" s="93" t="s">
        <v>346</v>
      </c>
      <c r="K889" s="93" t="str">
        <f>VLOOKUP(Data!$J889,tblCountries[[Actual]:[Mapping]],2,FALSE)</f>
        <v>Philippines</v>
      </c>
      <c r="L889" s="93" t="str">
        <f>VLOOKUP(Data!$J889,tblCountries[[Actual]:[Continente]],3,FALSE)</f>
        <v>Asia</v>
      </c>
      <c r="M889" s="93" t="s">
        <v>8</v>
      </c>
      <c r="N889" s="97">
        <v>10</v>
      </c>
      <c r="O889" s="99" t="s">
        <v>4020</v>
      </c>
      <c r="P889" s="99" t="s">
        <v>4027</v>
      </c>
      <c r="Q889" s="100" t="s">
        <v>4048</v>
      </c>
    </row>
    <row r="890" spans="2:17" ht="15" customHeight="1" x14ac:dyDescent="0.25">
      <c r="B890" s="93" t="s">
        <v>2885</v>
      </c>
      <c r="C890" s="94">
        <v>41056.642824074072</v>
      </c>
      <c r="D890" s="95">
        <v>1300</v>
      </c>
      <c r="E890" s="93">
        <v>15600</v>
      </c>
      <c r="F890" s="93" t="s">
        <v>5</v>
      </c>
      <c r="G890" s="96">
        <f>Data!$E890*VLOOKUP(Data!$F890,tblXrate[],2,FALSE)</f>
        <v>15600</v>
      </c>
      <c r="H890" s="93" t="s">
        <v>1039</v>
      </c>
      <c r="I890" s="93" t="s">
        <v>487</v>
      </c>
      <c r="J890" s="93" t="s">
        <v>1040</v>
      </c>
      <c r="K890" s="93" t="str">
        <f>VLOOKUP(Data!$J890,tblCountries[[Actual]:[Mapping]],2,FALSE)</f>
        <v xml:space="preserve">Kuwait </v>
      </c>
      <c r="L890" s="93" t="str">
        <f>VLOOKUP(Data!$J890,tblCountries[[Actual]:[Continente]],3,FALSE)</f>
        <v>Asia</v>
      </c>
      <c r="M890" s="93" t="s">
        <v>8</v>
      </c>
      <c r="N890" s="97">
        <v>13</v>
      </c>
      <c r="O890" s="99" t="s">
        <v>4020</v>
      </c>
      <c r="P890" s="99" t="s">
        <v>4028</v>
      </c>
      <c r="Q890" s="100" t="s">
        <v>4048</v>
      </c>
    </row>
    <row r="891" spans="2:17" ht="15" customHeight="1" x14ac:dyDescent="0.25">
      <c r="B891" s="93" t="s">
        <v>2886</v>
      </c>
      <c r="C891" s="94">
        <v>41056.643449074072</v>
      </c>
      <c r="D891" s="95" t="s">
        <v>1041</v>
      </c>
      <c r="E891" s="93">
        <v>180000</v>
      </c>
      <c r="F891" s="93" t="s">
        <v>39</v>
      </c>
      <c r="G891" s="96">
        <f>Data!$E891*VLOOKUP(Data!$F891,tblXrate[],2,FALSE)</f>
        <v>3205.4250037396623</v>
      </c>
      <c r="H891" s="93" t="s">
        <v>746</v>
      </c>
      <c r="I891" s="93" t="s">
        <v>19</v>
      </c>
      <c r="J891" s="93" t="s">
        <v>7</v>
      </c>
      <c r="K891" s="93" t="str">
        <f>VLOOKUP(Data!$J891,tblCountries[[Actual]:[Mapping]],2,FALSE)</f>
        <v>India</v>
      </c>
      <c r="L891" s="93" t="str">
        <f>VLOOKUP(Data!$J891,tblCountries[[Actual]:[Continente]],3,FALSE)</f>
        <v>Asia</v>
      </c>
      <c r="M891" s="93" t="s">
        <v>17</v>
      </c>
      <c r="N891" s="97">
        <v>3.5</v>
      </c>
      <c r="O891" s="99" t="s">
        <v>4024</v>
      </c>
      <c r="P891" s="99" t="s">
        <v>4027</v>
      </c>
      <c r="Q891" s="100" t="s">
        <v>4048</v>
      </c>
    </row>
    <row r="892" spans="2:17" ht="15" customHeight="1" x14ac:dyDescent="0.25">
      <c r="B892" s="93" t="s">
        <v>2887</v>
      </c>
      <c r="C892" s="94">
        <v>41056.647337962961</v>
      </c>
      <c r="D892" s="95">
        <v>10000</v>
      </c>
      <c r="E892" s="93">
        <v>10000</v>
      </c>
      <c r="F892" s="93" t="s">
        <v>5</v>
      </c>
      <c r="G892" s="96">
        <f>Data!$E892*VLOOKUP(Data!$F892,tblXrate[],2,FALSE)</f>
        <v>10000</v>
      </c>
      <c r="H892" s="93" t="s">
        <v>522</v>
      </c>
      <c r="I892" s="93" t="s">
        <v>51</v>
      </c>
      <c r="J892" s="93" t="s">
        <v>7</v>
      </c>
      <c r="K892" s="93" t="str">
        <f>VLOOKUP(Data!$J892,tblCountries[[Actual]:[Mapping]],2,FALSE)</f>
        <v>India</v>
      </c>
      <c r="L892" s="93" t="str">
        <f>VLOOKUP(Data!$J892,tblCountries[[Actual]:[Continente]],3,FALSE)</f>
        <v>Asia</v>
      </c>
      <c r="M892" s="93" t="s">
        <v>8</v>
      </c>
      <c r="N892" s="97">
        <v>6</v>
      </c>
      <c r="O892" s="98" t="s">
        <v>4021</v>
      </c>
      <c r="P892" s="99" t="s">
        <v>4027</v>
      </c>
      <c r="Q892" s="100" t="s">
        <v>4048</v>
      </c>
    </row>
    <row r="893" spans="2:17" ht="15" customHeight="1" x14ac:dyDescent="0.25">
      <c r="B893" s="93" t="s">
        <v>2888</v>
      </c>
      <c r="C893" s="94">
        <v>41056.655636574076</v>
      </c>
      <c r="D893" s="95">
        <v>75010</v>
      </c>
      <c r="E893" s="93">
        <v>75010</v>
      </c>
      <c r="F893" s="93" t="s">
        <v>5</v>
      </c>
      <c r="G893" s="96">
        <f>Data!$E893*VLOOKUP(Data!$F893,tblXrate[],2,FALSE)</f>
        <v>75010</v>
      </c>
      <c r="H893" s="93" t="s">
        <v>458</v>
      </c>
      <c r="I893" s="93" t="s">
        <v>19</v>
      </c>
      <c r="J893" s="93" t="s">
        <v>14</v>
      </c>
      <c r="K893" s="93" t="str">
        <f>VLOOKUP(Data!$J893,tblCountries[[Actual]:[Mapping]],2,FALSE)</f>
        <v>USA</v>
      </c>
      <c r="L893" s="93" t="str">
        <f>VLOOKUP(Data!$J893,tblCountries[[Actual]:[Continente]],3,FALSE)</f>
        <v>America</v>
      </c>
      <c r="M893" s="93" t="s">
        <v>17</v>
      </c>
      <c r="N893" s="97">
        <v>6</v>
      </c>
      <c r="O893" s="98" t="s">
        <v>4021</v>
      </c>
      <c r="P893" s="99" t="s">
        <v>4030</v>
      </c>
      <c r="Q893" s="100" t="s">
        <v>4049</v>
      </c>
    </row>
    <row r="894" spans="2:17" ht="15" customHeight="1" x14ac:dyDescent="0.25">
      <c r="B894" s="93" t="s">
        <v>2889</v>
      </c>
      <c r="C894" s="94">
        <v>41056.656157407408</v>
      </c>
      <c r="D894" s="95" t="s">
        <v>1042</v>
      </c>
      <c r="E894" s="93">
        <v>600000</v>
      </c>
      <c r="F894" s="93" t="s">
        <v>39</v>
      </c>
      <c r="G894" s="96">
        <f>Data!$E894*VLOOKUP(Data!$F894,tblXrate[],2,FALSE)</f>
        <v>10684.750012465542</v>
      </c>
      <c r="H894" s="93" t="s">
        <v>51</v>
      </c>
      <c r="I894" s="93" t="s">
        <v>51</v>
      </c>
      <c r="J894" s="93" t="s">
        <v>7</v>
      </c>
      <c r="K894" s="93" t="str">
        <f>VLOOKUP(Data!$J894,tblCountries[[Actual]:[Mapping]],2,FALSE)</f>
        <v>India</v>
      </c>
      <c r="L894" s="93" t="str">
        <f>VLOOKUP(Data!$J894,tblCountries[[Actual]:[Continente]],3,FALSE)</f>
        <v>Asia</v>
      </c>
      <c r="M894" s="93" t="s">
        <v>12</v>
      </c>
      <c r="N894" s="97">
        <v>9</v>
      </c>
      <c r="O894" s="98" t="s">
        <v>4021</v>
      </c>
      <c r="P894" s="99" t="s">
        <v>4027</v>
      </c>
      <c r="Q894" s="100" t="s">
        <v>4048</v>
      </c>
    </row>
    <row r="895" spans="2:17" ht="15" customHeight="1" x14ac:dyDescent="0.25">
      <c r="B895" s="93" t="s">
        <v>2890</v>
      </c>
      <c r="C895" s="94">
        <v>41056.658368055556</v>
      </c>
      <c r="D895" s="95">
        <v>16350</v>
      </c>
      <c r="E895" s="93">
        <v>16350</v>
      </c>
      <c r="F895" s="93" t="s">
        <v>5</v>
      </c>
      <c r="G895" s="96">
        <f>Data!$E895*VLOOKUP(Data!$F895,tblXrate[],2,FALSE)</f>
        <v>16350</v>
      </c>
      <c r="H895" s="93" t="s">
        <v>843</v>
      </c>
      <c r="I895" s="93" t="s">
        <v>51</v>
      </c>
      <c r="J895" s="93" t="s">
        <v>7</v>
      </c>
      <c r="K895" s="93" t="str">
        <f>VLOOKUP(Data!$J895,tblCountries[[Actual]:[Mapping]],2,FALSE)</f>
        <v>India</v>
      </c>
      <c r="L895" s="93" t="str">
        <f>VLOOKUP(Data!$J895,tblCountries[[Actual]:[Continente]],3,FALSE)</f>
        <v>Asia</v>
      </c>
      <c r="M895" s="93" t="s">
        <v>8</v>
      </c>
      <c r="N895" s="97">
        <v>5</v>
      </c>
      <c r="O895" s="98" t="s">
        <v>4021</v>
      </c>
      <c r="P895" s="99" t="s">
        <v>4028</v>
      </c>
      <c r="Q895" s="100" t="s">
        <v>4048</v>
      </c>
    </row>
    <row r="896" spans="2:17" ht="15" customHeight="1" x14ac:dyDescent="0.25">
      <c r="B896" s="93" t="s">
        <v>2891</v>
      </c>
      <c r="C896" s="94">
        <v>41056.673657407409</v>
      </c>
      <c r="D896" s="95">
        <v>80000</v>
      </c>
      <c r="E896" s="93">
        <v>80000</v>
      </c>
      <c r="F896" s="93" t="s">
        <v>68</v>
      </c>
      <c r="G896" s="96">
        <f>Data!$E896*VLOOKUP(Data!$F896,tblXrate[],2,FALSE)</f>
        <v>126094.26176538273</v>
      </c>
      <c r="H896" s="93" t="s">
        <v>1043</v>
      </c>
      <c r="I896" s="93" t="s">
        <v>309</v>
      </c>
      <c r="J896" s="93" t="s">
        <v>70</v>
      </c>
      <c r="K896" s="93" t="str">
        <f>VLOOKUP(Data!$J896,tblCountries[[Actual]:[Mapping]],2,FALSE)</f>
        <v>UK</v>
      </c>
      <c r="L896" s="93" t="str">
        <f>VLOOKUP(Data!$J896,tblCountries[[Actual]:[Continente]],3,FALSE)</f>
        <v>Europa</v>
      </c>
      <c r="M896" s="93" t="s">
        <v>8</v>
      </c>
      <c r="N896" s="97">
        <v>10</v>
      </c>
      <c r="O896" s="99" t="s">
        <v>4020</v>
      </c>
      <c r="P896" s="99" t="s">
        <v>4031</v>
      </c>
      <c r="Q896" s="100" t="s">
        <v>4049</v>
      </c>
    </row>
    <row r="897" spans="2:17" ht="15" customHeight="1" x14ac:dyDescent="0.25">
      <c r="B897" s="93" t="s">
        <v>2892</v>
      </c>
      <c r="C897" s="94">
        <v>41056.67392361111</v>
      </c>
      <c r="D897" s="95">
        <v>60000</v>
      </c>
      <c r="E897" s="93">
        <v>60000</v>
      </c>
      <c r="F897" s="93" t="s">
        <v>5</v>
      </c>
      <c r="G897" s="96">
        <f>Data!$E897*VLOOKUP(Data!$F897,tblXrate[],2,FALSE)</f>
        <v>60000</v>
      </c>
      <c r="H897" s="93" t="s">
        <v>1044</v>
      </c>
      <c r="I897" s="93" t="s">
        <v>309</v>
      </c>
      <c r="J897" s="93" t="s">
        <v>170</v>
      </c>
      <c r="K897" s="93" t="str">
        <f>VLOOKUP(Data!$J897,tblCountries[[Actual]:[Mapping]],2,FALSE)</f>
        <v>Singapore</v>
      </c>
      <c r="L897" s="93" t="str">
        <f>VLOOKUP(Data!$J897,tblCountries[[Actual]:[Continente]],3,FALSE)</f>
        <v>Asia</v>
      </c>
      <c r="M897" s="93" t="s">
        <v>12</v>
      </c>
      <c r="N897" s="97">
        <v>10</v>
      </c>
      <c r="O897" s="99" t="s">
        <v>4020</v>
      </c>
      <c r="P897" s="99" t="s">
        <v>4030</v>
      </c>
      <c r="Q897" s="100" t="s">
        <v>4049</v>
      </c>
    </row>
    <row r="898" spans="2:17" ht="15" customHeight="1" x14ac:dyDescent="0.25">
      <c r="B898" s="93" t="s">
        <v>2893</v>
      </c>
      <c r="C898" s="94">
        <v>41056.683912037035</v>
      </c>
      <c r="D898" s="95">
        <v>1300000</v>
      </c>
      <c r="E898" s="93">
        <v>1300000</v>
      </c>
      <c r="F898" s="93" t="s">
        <v>39</v>
      </c>
      <c r="G898" s="96">
        <f>Data!$E898*VLOOKUP(Data!$F898,tblXrate[],2,FALSE)</f>
        <v>23150.291693675339</v>
      </c>
      <c r="H898" s="93" t="s">
        <v>1045</v>
      </c>
      <c r="I898" s="93" t="s">
        <v>51</v>
      </c>
      <c r="J898" s="93" t="s">
        <v>7</v>
      </c>
      <c r="K898" s="93" t="str">
        <f>VLOOKUP(Data!$J898,tblCountries[[Actual]:[Mapping]],2,FALSE)</f>
        <v>India</v>
      </c>
      <c r="L898" s="93" t="str">
        <f>VLOOKUP(Data!$J898,tblCountries[[Actual]:[Continente]],3,FALSE)</f>
        <v>Asia</v>
      </c>
      <c r="M898" s="93" t="s">
        <v>24</v>
      </c>
      <c r="N898" s="97">
        <v>3</v>
      </c>
      <c r="O898" s="99" t="s">
        <v>4024</v>
      </c>
      <c r="P898" s="99" t="s">
        <v>4028</v>
      </c>
      <c r="Q898" s="100" t="s">
        <v>4048</v>
      </c>
    </row>
    <row r="899" spans="2:17" ht="15" customHeight="1" x14ac:dyDescent="0.25">
      <c r="B899" s="93" t="s">
        <v>2894</v>
      </c>
      <c r="C899" s="94">
        <v>41056.688125000001</v>
      </c>
      <c r="D899" s="95">
        <v>775000</v>
      </c>
      <c r="E899" s="93">
        <v>775000</v>
      </c>
      <c r="F899" s="93" t="s">
        <v>39</v>
      </c>
      <c r="G899" s="96">
        <f>Data!$E899*VLOOKUP(Data!$F899,tblXrate[],2,FALSE)</f>
        <v>13801.135432767991</v>
      </c>
      <c r="H899" s="93" t="s">
        <v>19</v>
      </c>
      <c r="I899" s="93" t="s">
        <v>19</v>
      </c>
      <c r="J899" s="93" t="s">
        <v>7</v>
      </c>
      <c r="K899" s="93" t="str">
        <f>VLOOKUP(Data!$J899,tblCountries[[Actual]:[Mapping]],2,FALSE)</f>
        <v>India</v>
      </c>
      <c r="L899" s="93" t="str">
        <f>VLOOKUP(Data!$J899,tblCountries[[Actual]:[Continente]],3,FALSE)</f>
        <v>Asia</v>
      </c>
      <c r="M899" s="93" t="s">
        <v>8</v>
      </c>
      <c r="N899" s="97">
        <v>2</v>
      </c>
      <c r="O899" s="99" t="s">
        <v>4024</v>
      </c>
      <c r="P899" s="99" t="s">
        <v>4028</v>
      </c>
      <c r="Q899" s="100" t="s">
        <v>4048</v>
      </c>
    </row>
    <row r="900" spans="2:17" ht="15" customHeight="1" x14ac:dyDescent="0.25">
      <c r="B900" s="93" t="s">
        <v>2895</v>
      </c>
      <c r="C900" s="94">
        <v>41056.701967592591</v>
      </c>
      <c r="D900" s="95" t="s">
        <v>1046</v>
      </c>
      <c r="E900" s="93">
        <v>1050000</v>
      </c>
      <c r="F900" s="93" t="s">
        <v>39</v>
      </c>
      <c r="G900" s="96">
        <f>Data!$E900*VLOOKUP(Data!$F900,tblXrate[],2,FALSE)</f>
        <v>18698.312521814696</v>
      </c>
      <c r="H900" s="93" t="s">
        <v>1047</v>
      </c>
      <c r="I900" s="93" t="s">
        <v>51</v>
      </c>
      <c r="J900" s="93" t="s">
        <v>7</v>
      </c>
      <c r="K900" s="93" t="str">
        <f>VLOOKUP(Data!$J900,tblCountries[[Actual]:[Mapping]],2,FALSE)</f>
        <v>India</v>
      </c>
      <c r="L900" s="93" t="str">
        <f>VLOOKUP(Data!$J900,tblCountries[[Actual]:[Continente]],3,FALSE)</f>
        <v>Asia</v>
      </c>
      <c r="M900" s="93" t="s">
        <v>12</v>
      </c>
      <c r="N900" s="97">
        <v>5</v>
      </c>
      <c r="O900" s="98" t="s">
        <v>4021</v>
      </c>
      <c r="P900" s="99" t="s">
        <v>4028</v>
      </c>
      <c r="Q900" s="100" t="s">
        <v>4048</v>
      </c>
    </row>
    <row r="901" spans="2:17" ht="15" customHeight="1" x14ac:dyDescent="0.25">
      <c r="B901" s="93" t="s">
        <v>2896</v>
      </c>
      <c r="C901" s="94">
        <v>41056.715694444443</v>
      </c>
      <c r="D901" s="95">
        <v>36000</v>
      </c>
      <c r="E901" s="93">
        <v>36000</v>
      </c>
      <c r="F901" s="93" t="s">
        <v>5</v>
      </c>
      <c r="G901" s="96">
        <f>Data!$E901*VLOOKUP(Data!$F901,tblXrate[],2,FALSE)</f>
        <v>36000</v>
      </c>
      <c r="H901" s="93" t="s">
        <v>1048</v>
      </c>
      <c r="I901" s="93" t="s">
        <v>487</v>
      </c>
      <c r="J901" s="93" t="s">
        <v>1049</v>
      </c>
      <c r="K901" s="93" t="str">
        <f>VLOOKUP(Data!$J901,tblCountries[[Actual]:[Mapping]],2,FALSE)</f>
        <v>Czech Republic</v>
      </c>
      <c r="L901" s="93" t="str">
        <f>VLOOKUP(Data!$J901,tblCountries[[Actual]:[Continente]],3,FALSE)</f>
        <v>Europa</v>
      </c>
      <c r="M901" s="93" t="s">
        <v>17</v>
      </c>
      <c r="N901" s="97">
        <v>9</v>
      </c>
      <c r="O901" s="98" t="s">
        <v>4021</v>
      </c>
      <c r="P901" s="99" t="s">
        <v>4029</v>
      </c>
      <c r="Q901" s="100" t="s">
        <v>4048</v>
      </c>
    </row>
    <row r="902" spans="2:17" ht="15" customHeight="1" x14ac:dyDescent="0.25">
      <c r="B902" s="93" t="s">
        <v>2897</v>
      </c>
      <c r="C902" s="94">
        <v>41056.720081018517</v>
      </c>
      <c r="D902" s="95" t="s">
        <v>1050</v>
      </c>
      <c r="E902" s="93">
        <v>486000</v>
      </c>
      <c r="F902" s="93" t="s">
        <v>39</v>
      </c>
      <c r="G902" s="96">
        <f>Data!$E902*VLOOKUP(Data!$F902,tblXrate[],2,FALSE)</f>
        <v>8654.6475100970874</v>
      </c>
      <c r="H902" s="93" t="s">
        <v>1051</v>
      </c>
      <c r="I902" s="93" t="s">
        <v>51</v>
      </c>
      <c r="J902" s="93" t="s">
        <v>7</v>
      </c>
      <c r="K902" s="93" t="str">
        <f>VLOOKUP(Data!$J902,tblCountries[[Actual]:[Mapping]],2,FALSE)</f>
        <v>India</v>
      </c>
      <c r="L902" s="93" t="str">
        <f>VLOOKUP(Data!$J902,tblCountries[[Actual]:[Continente]],3,FALSE)</f>
        <v>Asia</v>
      </c>
      <c r="M902" s="93" t="s">
        <v>12</v>
      </c>
      <c r="N902" s="97">
        <v>6</v>
      </c>
      <c r="O902" s="98" t="s">
        <v>4021</v>
      </c>
      <c r="P902" s="99" t="s">
        <v>4027</v>
      </c>
      <c r="Q902" s="100" t="s">
        <v>4048</v>
      </c>
    </row>
    <row r="903" spans="2:17" ht="15" customHeight="1" x14ac:dyDescent="0.25">
      <c r="B903" s="93" t="s">
        <v>2898</v>
      </c>
      <c r="C903" s="94">
        <v>41056.720416666663</v>
      </c>
      <c r="D903" s="95" t="s">
        <v>523</v>
      </c>
      <c r="E903" s="93">
        <v>65000</v>
      </c>
      <c r="F903" s="93" t="s">
        <v>68</v>
      </c>
      <c r="G903" s="96">
        <f>Data!$E903*VLOOKUP(Data!$F903,tblXrate[],2,FALSE)</f>
        <v>102451.58768437347</v>
      </c>
      <c r="H903" s="93" t="s">
        <v>51</v>
      </c>
      <c r="I903" s="93" t="s">
        <v>51</v>
      </c>
      <c r="J903" s="93" t="s">
        <v>70</v>
      </c>
      <c r="K903" s="93" t="str">
        <f>VLOOKUP(Data!$J903,tblCountries[[Actual]:[Mapping]],2,FALSE)</f>
        <v>UK</v>
      </c>
      <c r="L903" s="93" t="str">
        <f>VLOOKUP(Data!$J903,tblCountries[[Actual]:[Continente]],3,FALSE)</f>
        <v>Europa</v>
      </c>
      <c r="M903" s="93" t="s">
        <v>24</v>
      </c>
      <c r="N903" s="97">
        <v>15</v>
      </c>
      <c r="O903" s="99" t="s">
        <v>4020</v>
      </c>
      <c r="P903" s="99" t="s">
        <v>4031</v>
      </c>
      <c r="Q903" s="100" t="s">
        <v>4049</v>
      </c>
    </row>
    <row r="904" spans="2:17" ht="15" customHeight="1" x14ac:dyDescent="0.25">
      <c r="B904" s="93" t="s">
        <v>2899</v>
      </c>
      <c r="C904" s="94">
        <v>41056.725104166668</v>
      </c>
      <c r="D904" s="95">
        <v>36400</v>
      </c>
      <c r="E904" s="93">
        <v>36400</v>
      </c>
      <c r="F904" s="93" t="s">
        <v>5</v>
      </c>
      <c r="G904" s="96">
        <f>Data!$E904*VLOOKUP(Data!$F904,tblXrate[],2,FALSE)</f>
        <v>36400</v>
      </c>
      <c r="H904" s="93" t="s">
        <v>19</v>
      </c>
      <c r="I904" s="93" t="s">
        <v>19</v>
      </c>
      <c r="J904" s="93" t="s">
        <v>1052</v>
      </c>
      <c r="K904" s="93" t="str">
        <f>VLOOKUP(Data!$J904,tblCountries[[Actual]:[Mapping]],2,FALSE)</f>
        <v>Zimbabwe</v>
      </c>
      <c r="L904" s="93" t="str">
        <f>VLOOKUP(Data!$J904,tblCountries[[Actual]:[Continente]],3,FALSE)</f>
        <v>Africa</v>
      </c>
      <c r="M904" s="93" t="s">
        <v>8</v>
      </c>
      <c r="N904" s="97">
        <v>20</v>
      </c>
      <c r="O904" s="99" t="s">
        <v>4022</v>
      </c>
      <c r="P904" s="99" t="s">
        <v>4029</v>
      </c>
      <c r="Q904" s="100" t="s">
        <v>4048</v>
      </c>
    </row>
    <row r="905" spans="2:17" ht="15" customHeight="1" x14ac:dyDescent="0.25">
      <c r="B905" s="93" t="s">
        <v>2900</v>
      </c>
      <c r="C905" s="94">
        <v>41056.763553240744</v>
      </c>
      <c r="D905" s="95">
        <v>64210.1</v>
      </c>
      <c r="E905" s="93">
        <v>64210</v>
      </c>
      <c r="F905" s="93" t="s">
        <v>68</v>
      </c>
      <c r="G905" s="96">
        <f>Data!$E905*VLOOKUP(Data!$F905,tblXrate[],2,FALSE)</f>
        <v>101206.40684944032</v>
      </c>
      <c r="H905" s="93" t="s">
        <v>1053</v>
      </c>
      <c r="I905" s="93" t="s">
        <v>355</v>
      </c>
      <c r="J905" s="93" t="s">
        <v>70</v>
      </c>
      <c r="K905" s="93" t="str">
        <f>VLOOKUP(Data!$J905,tblCountries[[Actual]:[Mapping]],2,FALSE)</f>
        <v>UK</v>
      </c>
      <c r="L905" s="93" t="str">
        <f>VLOOKUP(Data!$J905,tblCountries[[Actual]:[Continente]],3,FALSE)</f>
        <v>Europa</v>
      </c>
      <c r="M905" s="93" t="s">
        <v>8</v>
      </c>
      <c r="N905" s="97">
        <v>16</v>
      </c>
      <c r="O905" s="99" t="s">
        <v>4022</v>
      </c>
      <c r="P905" s="99" t="s">
        <v>4031</v>
      </c>
      <c r="Q905" s="100" t="s">
        <v>4049</v>
      </c>
    </row>
    <row r="906" spans="2:17" ht="15" customHeight="1" x14ac:dyDescent="0.25">
      <c r="B906" s="93" t="s">
        <v>2901</v>
      </c>
      <c r="C906" s="94">
        <v>41056.773506944446</v>
      </c>
      <c r="D906" s="95" t="s">
        <v>1054</v>
      </c>
      <c r="E906" s="93">
        <v>300000</v>
      </c>
      <c r="F906" s="93" t="s">
        <v>39</v>
      </c>
      <c r="G906" s="96">
        <f>Data!$E906*VLOOKUP(Data!$F906,tblXrate[],2,FALSE)</f>
        <v>5342.3750062327708</v>
      </c>
      <c r="H906" s="93" t="s">
        <v>1055</v>
      </c>
      <c r="I906" s="93" t="s">
        <v>19</v>
      </c>
      <c r="J906" s="93" t="s">
        <v>7</v>
      </c>
      <c r="K906" s="93" t="str">
        <f>VLOOKUP(Data!$J906,tblCountries[[Actual]:[Mapping]],2,FALSE)</f>
        <v>India</v>
      </c>
      <c r="L906" s="93" t="str">
        <f>VLOOKUP(Data!$J906,tblCountries[[Actual]:[Continente]],3,FALSE)</f>
        <v>Asia</v>
      </c>
      <c r="M906" s="93" t="s">
        <v>8</v>
      </c>
      <c r="N906" s="97">
        <v>0.5</v>
      </c>
      <c r="O906" s="99" t="s">
        <v>4024</v>
      </c>
      <c r="P906" s="99" t="s">
        <v>4027</v>
      </c>
      <c r="Q906" s="100" t="s">
        <v>4048</v>
      </c>
    </row>
    <row r="907" spans="2:17" ht="15" customHeight="1" x14ac:dyDescent="0.25">
      <c r="B907" s="93" t="s">
        <v>2902</v>
      </c>
      <c r="C907" s="94">
        <v>41056.819050925929</v>
      </c>
      <c r="D907" s="95">
        <v>104000</v>
      </c>
      <c r="E907" s="93">
        <v>104000</v>
      </c>
      <c r="F907" s="93" t="s">
        <v>357</v>
      </c>
      <c r="G907" s="96">
        <f>Data!$E907*VLOOKUP(Data!$F907,tblXrate[],2,FALSE)</f>
        <v>28310.79811950968</v>
      </c>
      <c r="H907" s="93" t="s">
        <v>13</v>
      </c>
      <c r="I907" s="93" t="s">
        <v>19</v>
      </c>
      <c r="J907" s="93" t="s">
        <v>178</v>
      </c>
      <c r="K907" s="93" t="str">
        <f>VLOOKUP(Data!$J907,tblCountries[[Actual]:[Mapping]],2,FALSE)</f>
        <v>UAE</v>
      </c>
      <c r="L907" s="93" t="str">
        <f>VLOOKUP(Data!$J907,tblCountries[[Actual]:[Continente]],3,FALSE)</f>
        <v>Asia</v>
      </c>
      <c r="M907" s="93" t="s">
        <v>8</v>
      </c>
      <c r="N907" s="97">
        <v>11</v>
      </c>
      <c r="O907" s="99" t="s">
        <v>4020</v>
      </c>
      <c r="P907" s="99" t="s">
        <v>4029</v>
      </c>
      <c r="Q907" s="100" t="s">
        <v>4048</v>
      </c>
    </row>
    <row r="908" spans="2:17" ht="15" customHeight="1" x14ac:dyDescent="0.25">
      <c r="B908" s="93" t="s">
        <v>2903</v>
      </c>
      <c r="C908" s="94">
        <v>41056.820775462962</v>
      </c>
      <c r="D908" s="95">
        <v>20500</v>
      </c>
      <c r="E908" s="93">
        <v>20500</v>
      </c>
      <c r="F908" s="93" t="s">
        <v>21</v>
      </c>
      <c r="G908" s="96">
        <f>Data!$E908*VLOOKUP(Data!$F908,tblXrate[],2,FALSE)</f>
        <v>26043.18849932796</v>
      </c>
      <c r="H908" s="93" t="s">
        <v>1056</v>
      </c>
      <c r="I908" s="93" t="s">
        <v>51</v>
      </c>
      <c r="J908" s="93" t="s">
        <v>74</v>
      </c>
      <c r="K908" s="93" t="str">
        <f>VLOOKUP(Data!$J908,tblCountries[[Actual]:[Mapping]],2,FALSE)</f>
        <v>Poland</v>
      </c>
      <c r="L908" s="93" t="str">
        <f>VLOOKUP(Data!$J908,tblCountries[[Actual]:[Continente]],3,FALSE)</f>
        <v>Europa</v>
      </c>
      <c r="M908" s="93" t="s">
        <v>8</v>
      </c>
      <c r="N908" s="97">
        <v>8</v>
      </c>
      <c r="O908" s="98" t="s">
        <v>4021</v>
      </c>
      <c r="P908" s="99" t="s">
        <v>4029</v>
      </c>
      <c r="Q908" s="100" t="s">
        <v>4048</v>
      </c>
    </row>
    <row r="909" spans="2:17" ht="15" customHeight="1" x14ac:dyDescent="0.25">
      <c r="B909" s="93" t="s">
        <v>2904</v>
      </c>
      <c r="C909" s="94">
        <v>41056.846412037034</v>
      </c>
      <c r="D909" s="95" t="s">
        <v>881</v>
      </c>
      <c r="E909" s="93">
        <v>95000</v>
      </c>
      <c r="F909" s="93" t="s">
        <v>81</v>
      </c>
      <c r="G909" s="96">
        <f>Data!$E909*VLOOKUP(Data!$F909,tblXrate[],2,FALSE)</f>
        <v>96891.417358250401</v>
      </c>
      <c r="H909" s="93" t="s">
        <v>1057</v>
      </c>
      <c r="I909" s="93" t="s">
        <v>19</v>
      </c>
      <c r="J909" s="93" t="s">
        <v>83</v>
      </c>
      <c r="K909" s="93" t="str">
        <f>VLOOKUP(Data!$J909,tblCountries[[Actual]:[Mapping]],2,FALSE)</f>
        <v>Australia</v>
      </c>
      <c r="L909" s="93" t="str">
        <f>VLOOKUP(Data!$J909,tblCountries[[Actual]:[Continente]],3,FALSE)</f>
        <v>Oceania</v>
      </c>
      <c r="M909" s="93" t="s">
        <v>24</v>
      </c>
      <c r="N909" s="97">
        <v>7</v>
      </c>
      <c r="O909" s="98" t="s">
        <v>4021</v>
      </c>
      <c r="P909" s="99" t="s">
        <v>4030</v>
      </c>
      <c r="Q909" s="100" t="s">
        <v>4049</v>
      </c>
    </row>
    <row r="910" spans="2:17" ht="15" customHeight="1" x14ac:dyDescent="0.25">
      <c r="B910" s="93" t="s">
        <v>2905</v>
      </c>
      <c r="C910" s="94">
        <v>41056.863344907404</v>
      </c>
      <c r="D910" s="95" t="s">
        <v>782</v>
      </c>
      <c r="E910" s="93">
        <v>144000</v>
      </c>
      <c r="F910" s="93" t="s">
        <v>39</v>
      </c>
      <c r="G910" s="96">
        <f>Data!$E910*VLOOKUP(Data!$F910,tblXrate[],2,FALSE)</f>
        <v>2564.3400029917298</v>
      </c>
      <c r="H910" s="93" t="s">
        <v>1058</v>
      </c>
      <c r="I910" s="93" t="s">
        <v>487</v>
      </c>
      <c r="J910" s="93" t="s">
        <v>7</v>
      </c>
      <c r="K910" s="93" t="str">
        <f>VLOOKUP(Data!$J910,tblCountries[[Actual]:[Mapping]],2,FALSE)</f>
        <v>India</v>
      </c>
      <c r="L910" s="93" t="str">
        <f>VLOOKUP(Data!$J910,tblCountries[[Actual]:[Continente]],3,FALSE)</f>
        <v>Asia</v>
      </c>
      <c r="M910" s="93" t="s">
        <v>8</v>
      </c>
      <c r="N910" s="97">
        <v>4</v>
      </c>
      <c r="O910" s="99" t="s">
        <v>4024</v>
      </c>
      <c r="P910" s="99" t="s">
        <v>4027</v>
      </c>
      <c r="Q910" s="100" t="s">
        <v>4048</v>
      </c>
    </row>
    <row r="911" spans="2:17" ht="15" customHeight="1" x14ac:dyDescent="0.25">
      <c r="B911" s="93" t="s">
        <v>2906</v>
      </c>
      <c r="C911" s="94">
        <v>41056.869386574072</v>
      </c>
      <c r="D911" s="95">
        <v>180000</v>
      </c>
      <c r="E911" s="93">
        <v>180000</v>
      </c>
      <c r="F911" s="93" t="s">
        <v>39</v>
      </c>
      <c r="G911" s="96">
        <f>Data!$E911*VLOOKUP(Data!$F911,tblXrate[],2,FALSE)</f>
        <v>3205.4250037396623</v>
      </c>
      <c r="H911" s="93" t="s">
        <v>1059</v>
      </c>
      <c r="I911" s="93" t="s">
        <v>3938</v>
      </c>
      <c r="J911" s="93" t="s">
        <v>7</v>
      </c>
      <c r="K911" s="93" t="str">
        <f>VLOOKUP(Data!$J911,tblCountries[[Actual]:[Mapping]],2,FALSE)</f>
        <v>India</v>
      </c>
      <c r="L911" s="93" t="str">
        <f>VLOOKUP(Data!$J911,tblCountries[[Actual]:[Continente]],3,FALSE)</f>
        <v>Asia</v>
      </c>
      <c r="M911" s="93" t="s">
        <v>12</v>
      </c>
      <c r="N911" s="97">
        <v>8</v>
      </c>
      <c r="O911" s="98" t="s">
        <v>4021</v>
      </c>
      <c r="P911" s="99" t="s">
        <v>4027</v>
      </c>
      <c r="Q911" s="100" t="s">
        <v>4048</v>
      </c>
    </row>
    <row r="912" spans="2:17" ht="15" customHeight="1" x14ac:dyDescent="0.25">
      <c r="B912" s="93" t="s">
        <v>2907</v>
      </c>
      <c r="C912" s="94">
        <v>41056.877858796295</v>
      </c>
      <c r="D912" s="95">
        <v>600000</v>
      </c>
      <c r="E912" s="93">
        <v>600000</v>
      </c>
      <c r="F912" s="93" t="s">
        <v>39</v>
      </c>
      <c r="G912" s="96">
        <f>Data!$E912*VLOOKUP(Data!$F912,tblXrate[],2,FALSE)</f>
        <v>10684.750012465542</v>
      </c>
      <c r="H912" s="93" t="s">
        <v>107</v>
      </c>
      <c r="I912" s="93" t="s">
        <v>19</v>
      </c>
      <c r="J912" s="93" t="s">
        <v>7</v>
      </c>
      <c r="K912" s="93" t="str">
        <f>VLOOKUP(Data!$J912,tblCountries[[Actual]:[Mapping]],2,FALSE)</f>
        <v>India</v>
      </c>
      <c r="L912" s="93" t="str">
        <f>VLOOKUP(Data!$J912,tblCountries[[Actual]:[Continente]],3,FALSE)</f>
        <v>Asia</v>
      </c>
      <c r="M912" s="93" t="s">
        <v>12</v>
      </c>
      <c r="N912" s="97">
        <v>8</v>
      </c>
      <c r="O912" s="98" t="s">
        <v>4021</v>
      </c>
      <c r="P912" s="99" t="s">
        <v>4027</v>
      </c>
      <c r="Q912" s="100" t="s">
        <v>4048</v>
      </c>
    </row>
    <row r="913" spans="2:17" ht="15" customHeight="1" x14ac:dyDescent="0.25">
      <c r="B913" s="93" t="s">
        <v>2908</v>
      </c>
      <c r="C913" s="94">
        <v>41056.890057870369</v>
      </c>
      <c r="D913" s="95">
        <v>150000</v>
      </c>
      <c r="E913" s="93">
        <v>150000</v>
      </c>
      <c r="F913" s="93" t="s">
        <v>5</v>
      </c>
      <c r="G913" s="96">
        <f>Data!$E913*VLOOKUP(Data!$F913,tblXrate[],2,FALSE)</f>
        <v>150000</v>
      </c>
      <c r="H913" s="93" t="s">
        <v>487</v>
      </c>
      <c r="I913" s="93" t="s">
        <v>487</v>
      </c>
      <c r="J913" s="93" t="s">
        <v>14</v>
      </c>
      <c r="K913" s="93" t="str">
        <f>VLOOKUP(Data!$J913,tblCountries[[Actual]:[Mapping]],2,FALSE)</f>
        <v>USA</v>
      </c>
      <c r="L913" s="93" t="str">
        <f>VLOOKUP(Data!$J913,tblCountries[[Actual]:[Continente]],3,FALSE)</f>
        <v>America</v>
      </c>
      <c r="M913" s="93" t="s">
        <v>8</v>
      </c>
      <c r="N913" s="97">
        <v>25</v>
      </c>
      <c r="O913" s="99" t="s">
        <v>4023</v>
      </c>
      <c r="P913" s="99" t="s">
        <v>4031</v>
      </c>
      <c r="Q913" s="100" t="s">
        <v>4049</v>
      </c>
    </row>
    <row r="914" spans="2:17" ht="15" customHeight="1" x14ac:dyDescent="0.25">
      <c r="B914" s="93" t="s">
        <v>2909</v>
      </c>
      <c r="C914" s="94">
        <v>41056.892152777778</v>
      </c>
      <c r="D914" s="95" t="s">
        <v>1060</v>
      </c>
      <c r="E914" s="93">
        <v>700000</v>
      </c>
      <c r="F914" s="93" t="s">
        <v>39</v>
      </c>
      <c r="G914" s="96">
        <f>Data!$E914*VLOOKUP(Data!$F914,tblXrate[],2,FALSE)</f>
        <v>12465.541681209797</v>
      </c>
      <c r="H914" s="93" t="s">
        <v>1061</v>
      </c>
      <c r="I914" s="93" t="s">
        <v>51</v>
      </c>
      <c r="J914" s="93" t="s">
        <v>7</v>
      </c>
      <c r="K914" s="93" t="str">
        <f>VLOOKUP(Data!$J914,tblCountries[[Actual]:[Mapping]],2,FALSE)</f>
        <v>India</v>
      </c>
      <c r="L914" s="93" t="str">
        <f>VLOOKUP(Data!$J914,tblCountries[[Actual]:[Continente]],3,FALSE)</f>
        <v>Asia</v>
      </c>
      <c r="M914" s="93" t="s">
        <v>8</v>
      </c>
      <c r="N914" s="97">
        <v>3</v>
      </c>
      <c r="O914" s="99" t="s">
        <v>4024</v>
      </c>
      <c r="P914" s="99" t="s">
        <v>4028</v>
      </c>
      <c r="Q914" s="100" t="s">
        <v>4048</v>
      </c>
    </row>
    <row r="915" spans="2:17" ht="15" customHeight="1" x14ac:dyDescent="0.25">
      <c r="B915" s="93" t="s">
        <v>2910</v>
      </c>
      <c r="C915" s="94">
        <v>41056.906006944446</v>
      </c>
      <c r="D915" s="95" t="s">
        <v>605</v>
      </c>
      <c r="E915" s="93">
        <v>15000</v>
      </c>
      <c r="F915" s="93" t="s">
        <v>21</v>
      </c>
      <c r="G915" s="96">
        <f>Data!$E915*VLOOKUP(Data!$F915,tblXrate[],2,FALSE)</f>
        <v>19055.991584874118</v>
      </c>
      <c r="H915" s="93" t="s">
        <v>1062</v>
      </c>
      <c r="I915" s="93" t="s">
        <v>19</v>
      </c>
      <c r="J915" s="93" t="s">
        <v>1063</v>
      </c>
      <c r="K915" s="93" t="str">
        <f>VLOOKUP(Data!$J915,tblCountries[[Actual]:[Mapping]],2,FALSE)</f>
        <v>Slovenia</v>
      </c>
      <c r="L915" s="93" t="str">
        <f>VLOOKUP(Data!$J915,tblCountries[[Actual]:[Continente]],3,FALSE)</f>
        <v>Europa</v>
      </c>
      <c r="M915" s="93" t="s">
        <v>8</v>
      </c>
      <c r="N915" s="97">
        <v>4</v>
      </c>
      <c r="O915" s="99" t="s">
        <v>4024</v>
      </c>
      <c r="P915" s="99" t="s">
        <v>4028</v>
      </c>
      <c r="Q915" s="100" t="s">
        <v>4048</v>
      </c>
    </row>
    <row r="916" spans="2:17" ht="15" customHeight="1" x14ac:dyDescent="0.25">
      <c r="B916" s="93" t="s">
        <v>2911</v>
      </c>
      <c r="C916" s="94">
        <v>41056.90966435185</v>
      </c>
      <c r="D916" s="95">
        <v>105000</v>
      </c>
      <c r="E916" s="93">
        <v>105000</v>
      </c>
      <c r="F916" s="93" t="s">
        <v>5</v>
      </c>
      <c r="G916" s="96">
        <f>Data!$E916*VLOOKUP(Data!$F916,tblXrate[],2,FALSE)</f>
        <v>105000</v>
      </c>
      <c r="H916" s="93" t="s">
        <v>41</v>
      </c>
      <c r="I916" s="93" t="s">
        <v>19</v>
      </c>
      <c r="J916" s="93" t="s">
        <v>14</v>
      </c>
      <c r="K916" s="93" t="str">
        <f>VLOOKUP(Data!$J916,tblCountries[[Actual]:[Mapping]],2,FALSE)</f>
        <v>USA</v>
      </c>
      <c r="L916" s="93" t="str">
        <f>VLOOKUP(Data!$J916,tblCountries[[Actual]:[Continente]],3,FALSE)</f>
        <v>America</v>
      </c>
      <c r="M916" s="93" t="s">
        <v>8</v>
      </c>
      <c r="N916" s="97">
        <v>20</v>
      </c>
      <c r="O916" s="99" t="s">
        <v>4022</v>
      </c>
      <c r="P916" s="99" t="s">
        <v>4031</v>
      </c>
      <c r="Q916" s="100" t="s">
        <v>4049</v>
      </c>
    </row>
    <row r="917" spans="2:17" ht="15" customHeight="1" x14ac:dyDescent="0.25">
      <c r="B917" s="93" t="s">
        <v>2912</v>
      </c>
      <c r="C917" s="94">
        <v>41056.920312499999</v>
      </c>
      <c r="D917" s="95">
        <v>24000</v>
      </c>
      <c r="E917" s="93">
        <v>24000</v>
      </c>
      <c r="F917" s="93" t="s">
        <v>5</v>
      </c>
      <c r="G917" s="96">
        <f>Data!$E917*VLOOKUP(Data!$F917,tblXrate[],2,FALSE)</f>
        <v>24000</v>
      </c>
      <c r="H917" s="93" t="s">
        <v>41</v>
      </c>
      <c r="I917" s="93" t="s">
        <v>19</v>
      </c>
      <c r="J917" s="93" t="s">
        <v>7</v>
      </c>
      <c r="K917" s="93" t="str">
        <f>VLOOKUP(Data!$J917,tblCountries[[Actual]:[Mapping]],2,FALSE)</f>
        <v>India</v>
      </c>
      <c r="L917" s="93" t="str">
        <f>VLOOKUP(Data!$J917,tblCountries[[Actual]:[Continente]],3,FALSE)</f>
        <v>Asia</v>
      </c>
      <c r="M917" s="93" t="s">
        <v>8</v>
      </c>
      <c r="N917" s="97">
        <v>3</v>
      </c>
      <c r="O917" s="99" t="s">
        <v>4024</v>
      </c>
      <c r="P917" s="99" t="s">
        <v>4029</v>
      </c>
      <c r="Q917" s="100" t="s">
        <v>4048</v>
      </c>
    </row>
    <row r="918" spans="2:17" ht="15" customHeight="1" x14ac:dyDescent="0.25">
      <c r="B918" s="93" t="s">
        <v>2913</v>
      </c>
      <c r="C918" s="94">
        <v>41056.931956018518</v>
      </c>
      <c r="D918" s="95" t="s">
        <v>1064</v>
      </c>
      <c r="E918" s="93">
        <v>50000</v>
      </c>
      <c r="F918" s="93" t="s">
        <v>68</v>
      </c>
      <c r="G918" s="96">
        <f>Data!$E918*VLOOKUP(Data!$F918,tblXrate[],2,FALSE)</f>
        <v>78808.913603364199</v>
      </c>
      <c r="H918" s="93" t="s">
        <v>1065</v>
      </c>
      <c r="I918" s="93" t="s">
        <v>19</v>
      </c>
      <c r="J918" s="93" t="s">
        <v>70</v>
      </c>
      <c r="K918" s="93" t="str">
        <f>VLOOKUP(Data!$J918,tblCountries[[Actual]:[Mapping]],2,FALSE)</f>
        <v>UK</v>
      </c>
      <c r="L918" s="93" t="str">
        <f>VLOOKUP(Data!$J918,tblCountries[[Actual]:[Continente]],3,FALSE)</f>
        <v>Europa</v>
      </c>
      <c r="M918" s="93" t="s">
        <v>12</v>
      </c>
      <c r="N918" s="97">
        <v>10</v>
      </c>
      <c r="O918" s="99" t="s">
        <v>4020</v>
      </c>
      <c r="P918" s="99" t="s">
        <v>4030</v>
      </c>
      <c r="Q918" s="100" t="s">
        <v>4049</v>
      </c>
    </row>
    <row r="919" spans="2:17" ht="15" customHeight="1" x14ac:dyDescent="0.25">
      <c r="B919" s="93" t="s">
        <v>2914</v>
      </c>
      <c r="C919" s="94">
        <v>41056.94122685185</v>
      </c>
      <c r="D919" s="95">
        <v>42000</v>
      </c>
      <c r="E919" s="93">
        <v>42000</v>
      </c>
      <c r="F919" s="93" t="s">
        <v>5</v>
      </c>
      <c r="G919" s="96">
        <f>Data!$E919*VLOOKUP(Data!$F919,tblXrate[],2,FALSE)</f>
        <v>42000</v>
      </c>
      <c r="H919" s="93" t="s">
        <v>1066</v>
      </c>
      <c r="I919" s="93" t="s">
        <v>487</v>
      </c>
      <c r="J919" s="93" t="s">
        <v>132</v>
      </c>
      <c r="K919" s="93" t="str">
        <f>VLOOKUP(Data!$J919,tblCountries[[Actual]:[Mapping]],2,FALSE)</f>
        <v>Saudi Arabia</v>
      </c>
      <c r="L919" s="93" t="str">
        <f>VLOOKUP(Data!$J919,tblCountries[[Actual]:[Continente]],3,FALSE)</f>
        <v>Asia</v>
      </c>
      <c r="M919" s="93" t="s">
        <v>12</v>
      </c>
      <c r="N919" s="97">
        <v>15</v>
      </c>
      <c r="O919" s="99" t="s">
        <v>4020</v>
      </c>
      <c r="P919" s="99" t="s">
        <v>4029</v>
      </c>
      <c r="Q919" s="100" t="s">
        <v>4048</v>
      </c>
    </row>
    <row r="920" spans="2:17" ht="15" customHeight="1" x14ac:dyDescent="0.25">
      <c r="B920" s="93" t="s">
        <v>2915</v>
      </c>
      <c r="C920" s="94">
        <v>41056.944884259261</v>
      </c>
      <c r="D920" s="95" t="s">
        <v>1067</v>
      </c>
      <c r="E920" s="93">
        <v>19200</v>
      </c>
      <c r="F920" s="93" t="s">
        <v>3888</v>
      </c>
      <c r="G920" s="96">
        <f>Data!$E920*VLOOKUP(Data!$F920,tblXrate[],2,FALSE)</f>
        <v>9490.1984044603923</v>
      </c>
      <c r="H920" s="93" t="s">
        <v>1068</v>
      </c>
      <c r="I920" s="93" t="s">
        <v>19</v>
      </c>
      <c r="J920" s="93" t="s">
        <v>142</v>
      </c>
      <c r="K920" s="93" t="str">
        <f>VLOOKUP(Data!$J920,tblCountries[[Actual]:[Mapping]],2,FALSE)</f>
        <v>Brazil</v>
      </c>
      <c r="L920" s="93" t="str">
        <f>VLOOKUP(Data!$J920,tblCountries[[Actual]:[Continente]],3,FALSE)</f>
        <v>America</v>
      </c>
      <c r="M920" s="93" t="s">
        <v>12</v>
      </c>
      <c r="N920" s="97">
        <v>8</v>
      </c>
      <c r="O920" s="98" t="s">
        <v>4021</v>
      </c>
      <c r="P920" s="99" t="s">
        <v>4027</v>
      </c>
      <c r="Q920" s="100" t="s">
        <v>4048</v>
      </c>
    </row>
    <row r="921" spans="2:17" ht="15" customHeight="1" x14ac:dyDescent="0.25">
      <c r="B921" s="93" t="s">
        <v>2916</v>
      </c>
      <c r="C921" s="94">
        <v>41056.957395833335</v>
      </c>
      <c r="D921" s="95">
        <v>60000</v>
      </c>
      <c r="E921" s="93">
        <v>60000</v>
      </c>
      <c r="F921" s="93" t="s">
        <v>5</v>
      </c>
      <c r="G921" s="96">
        <f>Data!$E921*VLOOKUP(Data!$F921,tblXrate[],2,FALSE)</f>
        <v>60000</v>
      </c>
      <c r="H921" s="93" t="s">
        <v>355</v>
      </c>
      <c r="I921" s="93" t="s">
        <v>355</v>
      </c>
      <c r="J921" s="93" t="s">
        <v>170</v>
      </c>
      <c r="K921" s="93" t="str">
        <f>VLOOKUP(Data!$J921,tblCountries[[Actual]:[Mapping]],2,FALSE)</f>
        <v>Singapore</v>
      </c>
      <c r="L921" s="93" t="str">
        <f>VLOOKUP(Data!$J921,tblCountries[[Actual]:[Continente]],3,FALSE)</f>
        <v>Asia</v>
      </c>
      <c r="M921" s="93" t="s">
        <v>8</v>
      </c>
      <c r="N921" s="97">
        <v>5</v>
      </c>
      <c r="O921" s="98" t="s">
        <v>4021</v>
      </c>
      <c r="P921" s="99" t="s">
        <v>4030</v>
      </c>
      <c r="Q921" s="100" t="s">
        <v>4049</v>
      </c>
    </row>
    <row r="922" spans="2:17" ht="15" customHeight="1" x14ac:dyDescent="0.25">
      <c r="B922" s="93" t="s">
        <v>2917</v>
      </c>
      <c r="C922" s="94">
        <v>41056.960659722223</v>
      </c>
      <c r="D922" s="95">
        <v>1000000</v>
      </c>
      <c r="E922" s="93">
        <v>1000000</v>
      </c>
      <c r="F922" s="93" t="s">
        <v>39</v>
      </c>
      <c r="G922" s="96">
        <f>Data!$E922*VLOOKUP(Data!$F922,tblXrate[],2,FALSE)</f>
        <v>17807.916687442568</v>
      </c>
      <c r="H922" s="93" t="s">
        <v>1069</v>
      </c>
      <c r="I922" s="93" t="s">
        <v>51</v>
      </c>
      <c r="J922" s="93" t="s">
        <v>7</v>
      </c>
      <c r="K922" s="93" t="str">
        <f>VLOOKUP(Data!$J922,tblCountries[[Actual]:[Mapping]],2,FALSE)</f>
        <v>India</v>
      </c>
      <c r="L922" s="93" t="str">
        <f>VLOOKUP(Data!$J922,tblCountries[[Actual]:[Continente]],3,FALSE)</f>
        <v>Asia</v>
      </c>
      <c r="M922" s="93" t="s">
        <v>12</v>
      </c>
      <c r="N922" s="97">
        <v>8</v>
      </c>
      <c r="O922" s="98" t="s">
        <v>4021</v>
      </c>
      <c r="P922" s="99" t="s">
        <v>4028</v>
      </c>
      <c r="Q922" s="100" t="s">
        <v>4048</v>
      </c>
    </row>
    <row r="923" spans="2:17" ht="15" customHeight="1" x14ac:dyDescent="0.25">
      <c r="B923" s="93" t="s">
        <v>2918</v>
      </c>
      <c r="C923" s="94">
        <v>41056.965289351851</v>
      </c>
      <c r="D923" s="95" t="s">
        <v>1070</v>
      </c>
      <c r="E923" s="93">
        <v>700000</v>
      </c>
      <c r="F923" s="93" t="s">
        <v>39</v>
      </c>
      <c r="G923" s="96">
        <f>Data!$E923*VLOOKUP(Data!$F923,tblXrate[],2,FALSE)</f>
        <v>12465.541681209797</v>
      </c>
      <c r="H923" s="93" t="s">
        <v>206</v>
      </c>
      <c r="I923" s="93" t="s">
        <v>19</v>
      </c>
      <c r="J923" s="93" t="s">
        <v>7</v>
      </c>
      <c r="K923" s="93" t="str">
        <f>VLOOKUP(Data!$J923,tblCountries[[Actual]:[Mapping]],2,FALSE)</f>
        <v>India</v>
      </c>
      <c r="L923" s="93" t="str">
        <f>VLOOKUP(Data!$J923,tblCountries[[Actual]:[Continente]],3,FALSE)</f>
        <v>Asia</v>
      </c>
      <c r="M923" s="93" t="s">
        <v>12</v>
      </c>
      <c r="N923" s="97">
        <v>1</v>
      </c>
      <c r="O923" s="99" t="s">
        <v>4024</v>
      </c>
      <c r="P923" s="99" t="s">
        <v>4028</v>
      </c>
      <c r="Q923" s="100" t="s">
        <v>4048</v>
      </c>
    </row>
    <row r="924" spans="2:17" ht="15" customHeight="1" x14ac:dyDescent="0.25">
      <c r="B924" s="93" t="s">
        <v>2919</v>
      </c>
      <c r="C924" s="94">
        <v>41056.980902777781</v>
      </c>
      <c r="D924" s="95">
        <v>20571</v>
      </c>
      <c r="E924" s="93">
        <v>20571</v>
      </c>
      <c r="F924" s="93" t="s">
        <v>5</v>
      </c>
      <c r="G924" s="96">
        <f>Data!$E924*VLOOKUP(Data!$F924,tblXrate[],2,FALSE)</f>
        <v>20571</v>
      </c>
      <c r="H924" s="93" t="s">
        <v>28</v>
      </c>
      <c r="I924" s="93" t="s">
        <v>3940</v>
      </c>
      <c r="J924" s="93" t="s">
        <v>1071</v>
      </c>
      <c r="K924" s="93" t="str">
        <f>VLOOKUP(Data!$J924,tblCountries[[Actual]:[Mapping]],2,FALSE)</f>
        <v>Albania</v>
      </c>
      <c r="L924" s="93" t="str">
        <f>VLOOKUP(Data!$J924,tblCountries[[Actual]:[Continente]],3,FALSE)</f>
        <v>Europa</v>
      </c>
      <c r="M924" s="93" t="s">
        <v>8</v>
      </c>
      <c r="N924" s="97">
        <v>8</v>
      </c>
      <c r="O924" s="98" t="s">
        <v>4021</v>
      </c>
      <c r="P924" s="99" t="s">
        <v>4028</v>
      </c>
      <c r="Q924" s="100" t="s">
        <v>4048</v>
      </c>
    </row>
    <row r="925" spans="2:17" ht="15" customHeight="1" x14ac:dyDescent="0.25">
      <c r="B925" s="93" t="s">
        <v>2920</v>
      </c>
      <c r="C925" s="94">
        <v>41056.988437499997</v>
      </c>
      <c r="D925" s="95">
        <v>290</v>
      </c>
      <c r="E925" s="93">
        <v>3480</v>
      </c>
      <c r="F925" s="93" t="s">
        <v>5</v>
      </c>
      <c r="G925" s="96">
        <f>Data!$E925*VLOOKUP(Data!$F925,tblXrate[],2,FALSE)</f>
        <v>3480</v>
      </c>
      <c r="H925" s="93" t="s">
        <v>1072</v>
      </c>
      <c r="I925" s="93" t="s">
        <v>51</v>
      </c>
      <c r="J925" s="93" t="s">
        <v>16</v>
      </c>
      <c r="K925" s="93" t="str">
        <f>VLOOKUP(Data!$J925,tblCountries[[Actual]:[Mapping]],2,FALSE)</f>
        <v>Pakistan</v>
      </c>
      <c r="L925" s="93" t="str">
        <f>VLOOKUP(Data!$J925,tblCountries[[Actual]:[Continente]],3,FALSE)</f>
        <v>Asia</v>
      </c>
      <c r="M925" s="93" t="s">
        <v>12</v>
      </c>
      <c r="N925" s="97">
        <v>6</v>
      </c>
      <c r="O925" s="98" t="s">
        <v>4021</v>
      </c>
      <c r="P925" s="99" t="s">
        <v>4027</v>
      </c>
      <c r="Q925" s="100" t="s">
        <v>4048</v>
      </c>
    </row>
    <row r="926" spans="2:17" ht="15" customHeight="1" x14ac:dyDescent="0.25">
      <c r="B926" s="93" t="s">
        <v>2921</v>
      </c>
      <c r="C926" s="94">
        <v>41056.990312499998</v>
      </c>
      <c r="D926" s="95">
        <v>18060</v>
      </c>
      <c r="E926" s="93">
        <v>18060</v>
      </c>
      <c r="F926" s="93" t="s">
        <v>5</v>
      </c>
      <c r="G926" s="96">
        <f>Data!$E926*VLOOKUP(Data!$F926,tblXrate[],2,FALSE)</f>
        <v>18060</v>
      </c>
      <c r="H926" s="93" t="s">
        <v>1073</v>
      </c>
      <c r="I926" s="93" t="s">
        <v>3938</v>
      </c>
      <c r="J926" s="93" t="s">
        <v>346</v>
      </c>
      <c r="K926" s="93" t="str">
        <f>VLOOKUP(Data!$J926,tblCountries[[Actual]:[Mapping]],2,FALSE)</f>
        <v>Philippines</v>
      </c>
      <c r="L926" s="93" t="str">
        <f>VLOOKUP(Data!$J926,tblCountries[[Actual]:[Continente]],3,FALSE)</f>
        <v>Asia</v>
      </c>
      <c r="M926" s="93" t="s">
        <v>8</v>
      </c>
      <c r="N926" s="97">
        <v>12</v>
      </c>
      <c r="O926" s="99" t="s">
        <v>4020</v>
      </c>
      <c r="P926" s="99" t="s">
        <v>4028</v>
      </c>
      <c r="Q926" s="100" t="s">
        <v>4048</v>
      </c>
    </row>
    <row r="927" spans="2:17" ht="15" customHeight="1" x14ac:dyDescent="0.25">
      <c r="B927" s="93" t="s">
        <v>2922</v>
      </c>
      <c r="C927" s="94">
        <v>41056.991261574076</v>
      </c>
      <c r="D927" s="95" t="s">
        <v>519</v>
      </c>
      <c r="E927" s="93">
        <v>30000</v>
      </c>
      <c r="F927" s="93" t="s">
        <v>5</v>
      </c>
      <c r="G927" s="96">
        <f>Data!$E927*VLOOKUP(Data!$F927,tblXrate[],2,FALSE)</f>
        <v>30000</v>
      </c>
      <c r="H927" s="93" t="s">
        <v>1074</v>
      </c>
      <c r="I927" s="93" t="s">
        <v>309</v>
      </c>
      <c r="J927" s="93" t="s">
        <v>1075</v>
      </c>
      <c r="K927" s="93" t="str">
        <f>VLOOKUP(Data!$J927,tblCountries[[Actual]:[Mapping]],2,FALSE)</f>
        <v>iran</v>
      </c>
      <c r="L927" s="93" t="str">
        <f>VLOOKUP(Data!$J927,tblCountries[[Actual]:[Continente]],3,FALSE)</f>
        <v>Asia</v>
      </c>
      <c r="M927" s="93" t="s">
        <v>17</v>
      </c>
      <c r="N927" s="97">
        <v>30</v>
      </c>
      <c r="O927" s="99" t="s">
        <v>4023</v>
      </c>
      <c r="P927" s="99" t="s">
        <v>4029</v>
      </c>
      <c r="Q927" s="100" t="s">
        <v>4048</v>
      </c>
    </row>
    <row r="928" spans="2:17" ht="15" customHeight="1" x14ac:dyDescent="0.25">
      <c r="B928" s="93" t="s">
        <v>2923</v>
      </c>
      <c r="C928" s="94">
        <v>41056.995000000003</v>
      </c>
      <c r="D928" s="95" t="s">
        <v>1076</v>
      </c>
      <c r="E928" s="93">
        <v>24000</v>
      </c>
      <c r="F928" s="93" t="s">
        <v>5</v>
      </c>
      <c r="G928" s="96">
        <f>Data!$E928*VLOOKUP(Data!$F928,tblXrate[],2,FALSE)</f>
        <v>24000</v>
      </c>
      <c r="H928" s="93" t="s">
        <v>1077</v>
      </c>
      <c r="I928" s="93" t="s">
        <v>51</v>
      </c>
      <c r="J928" s="93" t="s">
        <v>7</v>
      </c>
      <c r="K928" s="93" t="str">
        <f>VLOOKUP(Data!$J928,tblCountries[[Actual]:[Mapping]],2,FALSE)</f>
        <v>India</v>
      </c>
      <c r="L928" s="93" t="str">
        <f>VLOOKUP(Data!$J928,tblCountries[[Actual]:[Continente]],3,FALSE)</f>
        <v>Asia</v>
      </c>
      <c r="M928" s="93" t="s">
        <v>8</v>
      </c>
      <c r="N928" s="97">
        <v>10</v>
      </c>
      <c r="O928" s="99" t="s">
        <v>4020</v>
      </c>
      <c r="P928" s="99" t="s">
        <v>4029</v>
      </c>
      <c r="Q928" s="100" t="s">
        <v>4048</v>
      </c>
    </row>
    <row r="929" spans="2:17" ht="15" customHeight="1" x14ac:dyDescent="0.25">
      <c r="B929" s="93" t="s">
        <v>2924</v>
      </c>
      <c r="C929" s="94">
        <v>41057.00744212963</v>
      </c>
      <c r="D929" s="95">
        <v>63200</v>
      </c>
      <c r="E929" s="93">
        <v>63200</v>
      </c>
      <c r="F929" s="93" t="s">
        <v>21</v>
      </c>
      <c r="G929" s="96">
        <f>Data!$E929*VLOOKUP(Data!$F929,tblXrate[],2,FALSE)</f>
        <v>80289.244544269619</v>
      </c>
      <c r="H929" s="93" t="s">
        <v>355</v>
      </c>
      <c r="I929" s="93" t="s">
        <v>355</v>
      </c>
      <c r="J929" s="93" t="s">
        <v>105</v>
      </c>
      <c r="K929" s="93" t="str">
        <f>VLOOKUP(Data!$J929,tblCountries[[Actual]:[Mapping]],2,FALSE)</f>
        <v>France</v>
      </c>
      <c r="L929" s="93" t="str">
        <f>VLOOKUP(Data!$J929,tblCountries[[Actual]:[Continente]],3,FALSE)</f>
        <v>Europa</v>
      </c>
      <c r="M929" s="93" t="s">
        <v>8</v>
      </c>
      <c r="N929" s="97">
        <v>3</v>
      </c>
      <c r="O929" s="99" t="s">
        <v>4024</v>
      </c>
      <c r="P929" s="99" t="s">
        <v>4030</v>
      </c>
      <c r="Q929" s="100" t="s">
        <v>4049</v>
      </c>
    </row>
    <row r="930" spans="2:17" ht="15" customHeight="1" x14ac:dyDescent="0.25">
      <c r="B930" s="93" t="s">
        <v>2925</v>
      </c>
      <c r="C930" s="94">
        <v>41057.012106481481</v>
      </c>
      <c r="D930" s="95">
        <v>70000</v>
      </c>
      <c r="E930" s="93">
        <v>70000</v>
      </c>
      <c r="F930" s="93" t="s">
        <v>5</v>
      </c>
      <c r="G930" s="96">
        <f>Data!$E930*VLOOKUP(Data!$F930,tblXrate[],2,FALSE)</f>
        <v>70000</v>
      </c>
      <c r="H930" s="93" t="s">
        <v>1078</v>
      </c>
      <c r="I930" s="93" t="s">
        <v>51</v>
      </c>
      <c r="J930" s="93" t="s">
        <v>14</v>
      </c>
      <c r="K930" s="93" t="str">
        <f>VLOOKUP(Data!$J930,tblCountries[[Actual]:[Mapping]],2,FALSE)</f>
        <v>USA</v>
      </c>
      <c r="L930" s="93" t="str">
        <f>VLOOKUP(Data!$J930,tblCountries[[Actual]:[Continente]],3,FALSE)</f>
        <v>America</v>
      </c>
      <c r="M930" s="93" t="s">
        <v>8</v>
      </c>
      <c r="N930" s="97">
        <v>4</v>
      </c>
      <c r="O930" s="99" t="s">
        <v>4024</v>
      </c>
      <c r="P930" s="99" t="s">
        <v>4030</v>
      </c>
      <c r="Q930" s="100" t="s">
        <v>4049</v>
      </c>
    </row>
    <row r="931" spans="2:17" ht="15" customHeight="1" x14ac:dyDescent="0.25">
      <c r="B931" s="93" t="s">
        <v>2926</v>
      </c>
      <c r="C931" s="94">
        <v>41057.020092592589</v>
      </c>
      <c r="D931" s="95" t="s">
        <v>893</v>
      </c>
      <c r="E931" s="93">
        <v>480000</v>
      </c>
      <c r="F931" s="93" t="s">
        <v>39</v>
      </c>
      <c r="G931" s="96">
        <f>Data!$E931*VLOOKUP(Data!$F931,tblXrate[],2,FALSE)</f>
        <v>8547.8000099724322</v>
      </c>
      <c r="H931" s="93" t="s">
        <v>51</v>
      </c>
      <c r="I931" s="93" t="s">
        <v>51</v>
      </c>
      <c r="J931" s="93" t="s">
        <v>7</v>
      </c>
      <c r="K931" s="93" t="str">
        <f>VLOOKUP(Data!$J931,tblCountries[[Actual]:[Mapping]],2,FALSE)</f>
        <v>India</v>
      </c>
      <c r="L931" s="93" t="str">
        <f>VLOOKUP(Data!$J931,tblCountries[[Actual]:[Continente]],3,FALSE)</f>
        <v>Asia</v>
      </c>
      <c r="M931" s="93" t="s">
        <v>17</v>
      </c>
      <c r="N931" s="97">
        <v>2</v>
      </c>
      <c r="O931" s="99" t="s">
        <v>4024</v>
      </c>
      <c r="P931" s="99" t="s">
        <v>4027</v>
      </c>
      <c r="Q931" s="100" t="s">
        <v>4048</v>
      </c>
    </row>
    <row r="932" spans="2:17" ht="15" customHeight="1" x14ac:dyDescent="0.25">
      <c r="B932" s="93" t="s">
        <v>2927</v>
      </c>
      <c r="C932" s="94">
        <v>41057.025231481479</v>
      </c>
      <c r="D932" s="95" t="s">
        <v>1080</v>
      </c>
      <c r="E932" s="93">
        <v>600000</v>
      </c>
      <c r="F932" s="93" t="s">
        <v>39</v>
      </c>
      <c r="G932" s="96">
        <f>Data!$E932*VLOOKUP(Data!$F932,tblXrate[],2,FALSE)</f>
        <v>10684.750012465542</v>
      </c>
      <c r="H932" s="93" t="s">
        <v>1081</v>
      </c>
      <c r="I932" s="93" t="s">
        <v>19</v>
      </c>
      <c r="J932" s="93" t="s">
        <v>7</v>
      </c>
      <c r="K932" s="93" t="str">
        <f>VLOOKUP(Data!$J932,tblCountries[[Actual]:[Mapping]],2,FALSE)</f>
        <v>India</v>
      </c>
      <c r="L932" s="93" t="str">
        <f>VLOOKUP(Data!$J932,tblCountries[[Actual]:[Continente]],3,FALSE)</f>
        <v>Asia</v>
      </c>
      <c r="M932" s="93" t="s">
        <v>8</v>
      </c>
      <c r="N932" s="97">
        <v>11</v>
      </c>
      <c r="O932" s="99" t="s">
        <v>4020</v>
      </c>
      <c r="P932" s="99" t="s">
        <v>4027</v>
      </c>
      <c r="Q932" s="100" t="s">
        <v>4048</v>
      </c>
    </row>
    <row r="933" spans="2:17" ht="15" customHeight="1" x14ac:dyDescent="0.25">
      <c r="B933" s="93" t="s">
        <v>2928</v>
      </c>
      <c r="C933" s="94">
        <v>41057.030324074076</v>
      </c>
      <c r="D933" s="95" t="s">
        <v>1082</v>
      </c>
      <c r="E933" s="93">
        <v>600000</v>
      </c>
      <c r="F933" s="93" t="s">
        <v>39</v>
      </c>
      <c r="G933" s="96">
        <f>Data!$E933*VLOOKUP(Data!$F933,tblXrate[],2,FALSE)</f>
        <v>10684.750012465542</v>
      </c>
      <c r="H933" s="93" t="s">
        <v>746</v>
      </c>
      <c r="I933" s="93" t="s">
        <v>19</v>
      </c>
      <c r="J933" s="93" t="s">
        <v>7</v>
      </c>
      <c r="K933" s="93" t="str">
        <f>VLOOKUP(Data!$J933,tblCountries[[Actual]:[Mapping]],2,FALSE)</f>
        <v>India</v>
      </c>
      <c r="L933" s="93" t="str">
        <f>VLOOKUP(Data!$J933,tblCountries[[Actual]:[Continente]],3,FALSE)</f>
        <v>Asia</v>
      </c>
      <c r="M933" s="93" t="s">
        <v>17</v>
      </c>
      <c r="N933" s="97">
        <v>4</v>
      </c>
      <c r="O933" s="99" t="s">
        <v>4024</v>
      </c>
      <c r="P933" s="99" t="s">
        <v>4027</v>
      </c>
      <c r="Q933" s="100" t="s">
        <v>4048</v>
      </c>
    </row>
    <row r="934" spans="2:17" ht="15" customHeight="1" x14ac:dyDescent="0.25">
      <c r="B934" s="93" t="s">
        <v>2929</v>
      </c>
      <c r="C934" s="94">
        <v>41057.033599537041</v>
      </c>
      <c r="D934" s="95">
        <v>20000</v>
      </c>
      <c r="E934" s="93">
        <v>20000</v>
      </c>
      <c r="F934" s="93" t="s">
        <v>5</v>
      </c>
      <c r="G934" s="96">
        <f>Data!$E934*VLOOKUP(Data!$F934,tblXrate[],2,FALSE)</f>
        <v>20000</v>
      </c>
      <c r="H934" s="93" t="s">
        <v>1043</v>
      </c>
      <c r="I934" s="93" t="s">
        <v>309</v>
      </c>
      <c r="J934" s="93" t="s">
        <v>1083</v>
      </c>
      <c r="K934" s="93" t="str">
        <f>VLOOKUP(Data!$J934,tblCountries[[Actual]:[Mapping]],2,FALSE)</f>
        <v>Zambia</v>
      </c>
      <c r="L934" s="93" t="str">
        <f>VLOOKUP(Data!$J934,tblCountries[[Actual]:[Continente]],3,FALSE)</f>
        <v>Africa</v>
      </c>
      <c r="M934" s="93" t="s">
        <v>12</v>
      </c>
      <c r="N934" s="97">
        <v>2</v>
      </c>
      <c r="O934" s="99" t="s">
        <v>4024</v>
      </c>
      <c r="P934" s="99" t="s">
        <v>4028</v>
      </c>
      <c r="Q934" s="100" t="s">
        <v>4048</v>
      </c>
    </row>
    <row r="935" spans="2:17" ht="15" customHeight="1" x14ac:dyDescent="0.25">
      <c r="B935" s="93" t="s">
        <v>2930</v>
      </c>
      <c r="C935" s="94">
        <v>41057.053668981483</v>
      </c>
      <c r="D935" s="95" t="s">
        <v>1084</v>
      </c>
      <c r="E935" s="93">
        <v>42000</v>
      </c>
      <c r="F935" s="93" t="s">
        <v>21</v>
      </c>
      <c r="G935" s="96">
        <f>Data!$E935*VLOOKUP(Data!$F935,tblXrate[],2,FALSE)</f>
        <v>53356.776437647524</v>
      </c>
      <c r="H935" s="93" t="s">
        <v>355</v>
      </c>
      <c r="I935" s="93" t="s">
        <v>355</v>
      </c>
      <c r="J935" s="93" t="s">
        <v>23</v>
      </c>
      <c r="K935" s="93" t="str">
        <f>VLOOKUP(Data!$J935,tblCountries[[Actual]:[Mapping]],2,FALSE)</f>
        <v>Germany</v>
      </c>
      <c r="L935" s="93" t="str">
        <f>VLOOKUP(Data!$J935,tblCountries[[Actual]:[Continente]],3,FALSE)</f>
        <v>Europa</v>
      </c>
      <c r="M935" s="93" t="s">
        <v>17</v>
      </c>
      <c r="N935" s="97">
        <v>3</v>
      </c>
      <c r="O935" s="99" t="s">
        <v>4024</v>
      </c>
      <c r="P935" s="99" t="s">
        <v>4030</v>
      </c>
      <c r="Q935" s="100" t="s">
        <v>4049</v>
      </c>
    </row>
    <row r="936" spans="2:17" ht="15" customHeight="1" x14ac:dyDescent="0.25">
      <c r="B936" s="93" t="s">
        <v>2931</v>
      </c>
      <c r="C936" s="94">
        <v>41057.062025462961</v>
      </c>
      <c r="D936" s="95">
        <v>3000</v>
      </c>
      <c r="E936" s="93">
        <v>36000</v>
      </c>
      <c r="F936" s="93" t="s">
        <v>5</v>
      </c>
      <c r="G936" s="96">
        <f>Data!$E936*VLOOKUP(Data!$F936,tblXrate[],2,FALSE)</f>
        <v>36000</v>
      </c>
      <c r="H936" s="93" t="s">
        <v>309</v>
      </c>
      <c r="I936" s="93" t="s">
        <v>309</v>
      </c>
      <c r="J936" s="93" t="s">
        <v>125</v>
      </c>
      <c r="K936" s="93" t="str">
        <f>VLOOKUP(Data!$J936,tblCountries[[Actual]:[Mapping]],2,FALSE)</f>
        <v>UAE</v>
      </c>
      <c r="L936" s="93" t="str">
        <f>VLOOKUP(Data!$J936,tblCountries[[Actual]:[Continente]],3,FALSE)</f>
        <v>Africa</v>
      </c>
      <c r="M936" s="93" t="s">
        <v>8</v>
      </c>
      <c r="N936" s="97">
        <v>4.5</v>
      </c>
      <c r="O936" s="99" t="s">
        <v>4024</v>
      </c>
      <c r="P936" s="99" t="s">
        <v>4029</v>
      </c>
      <c r="Q936" s="100" t="s">
        <v>4048</v>
      </c>
    </row>
    <row r="937" spans="2:17" ht="15" customHeight="1" x14ac:dyDescent="0.25">
      <c r="B937" s="93" t="s">
        <v>2932</v>
      </c>
      <c r="C937" s="94">
        <v>41057.062835648147</v>
      </c>
      <c r="D937" s="95">
        <v>57000</v>
      </c>
      <c r="E937" s="93">
        <v>57000</v>
      </c>
      <c r="F937" s="93" t="s">
        <v>5</v>
      </c>
      <c r="G937" s="96">
        <f>Data!$E937*VLOOKUP(Data!$F937,tblXrate[],2,FALSE)</f>
        <v>57000</v>
      </c>
      <c r="H937" s="93" t="s">
        <v>1085</v>
      </c>
      <c r="I937" s="93" t="s">
        <v>278</v>
      </c>
      <c r="J937" s="93" t="s">
        <v>14</v>
      </c>
      <c r="K937" s="93" t="str">
        <f>VLOOKUP(Data!$J937,tblCountries[[Actual]:[Mapping]],2,FALSE)</f>
        <v>USA</v>
      </c>
      <c r="L937" s="93" t="str">
        <f>VLOOKUP(Data!$J937,tblCountries[[Actual]:[Continente]],3,FALSE)</f>
        <v>America</v>
      </c>
      <c r="M937" s="93" t="s">
        <v>17</v>
      </c>
      <c r="N937" s="97">
        <v>4</v>
      </c>
      <c r="O937" s="99" t="s">
        <v>4024</v>
      </c>
      <c r="P937" s="99" t="s">
        <v>4030</v>
      </c>
      <c r="Q937" s="100" t="s">
        <v>4049</v>
      </c>
    </row>
    <row r="938" spans="2:17" ht="15" customHeight="1" x14ac:dyDescent="0.25">
      <c r="B938" s="93" t="s">
        <v>2933</v>
      </c>
      <c r="C938" s="94">
        <v>41057.074641203704</v>
      </c>
      <c r="D938" s="95">
        <v>135000</v>
      </c>
      <c r="E938" s="93">
        <v>135000</v>
      </c>
      <c r="F938" s="93" t="s">
        <v>5</v>
      </c>
      <c r="G938" s="96">
        <f>Data!$E938*VLOOKUP(Data!$F938,tblXrate[],2,FALSE)</f>
        <v>135000</v>
      </c>
      <c r="H938" s="93" t="s">
        <v>1086</v>
      </c>
      <c r="I938" s="93" t="s">
        <v>51</v>
      </c>
      <c r="J938" s="93" t="s">
        <v>14</v>
      </c>
      <c r="K938" s="93" t="str">
        <f>VLOOKUP(Data!$J938,tblCountries[[Actual]:[Mapping]],2,FALSE)</f>
        <v>USA</v>
      </c>
      <c r="L938" s="93" t="str">
        <f>VLOOKUP(Data!$J938,tblCountries[[Actual]:[Continente]],3,FALSE)</f>
        <v>America</v>
      </c>
      <c r="M938" s="93" t="s">
        <v>12</v>
      </c>
      <c r="N938" s="97">
        <v>15</v>
      </c>
      <c r="O938" s="99" t="s">
        <v>4020</v>
      </c>
      <c r="P938" s="99" t="s">
        <v>4031</v>
      </c>
      <c r="Q938" s="100" t="s">
        <v>4049</v>
      </c>
    </row>
    <row r="939" spans="2:17" ht="15" customHeight="1" x14ac:dyDescent="0.25">
      <c r="B939" s="93" t="s">
        <v>2934</v>
      </c>
      <c r="C939" s="94">
        <v>41057.100844907407</v>
      </c>
      <c r="D939" s="95">
        <v>75000</v>
      </c>
      <c r="E939" s="93">
        <v>75000</v>
      </c>
      <c r="F939" s="93" t="s">
        <v>21</v>
      </c>
      <c r="G939" s="96">
        <f>Data!$E939*VLOOKUP(Data!$F939,tblXrate[],2,FALSE)</f>
        <v>95279.957924370581</v>
      </c>
      <c r="H939" s="93" t="s">
        <v>1087</v>
      </c>
      <c r="I939" s="93" t="s">
        <v>19</v>
      </c>
      <c r="J939" s="93" t="s">
        <v>627</v>
      </c>
      <c r="K939" s="93" t="str">
        <f>VLOOKUP(Data!$J939,tblCountries[[Actual]:[Mapping]],2,FALSE)</f>
        <v>Netherlands</v>
      </c>
      <c r="L939" s="93" t="str">
        <f>VLOOKUP(Data!$J939,tblCountries[[Actual]:[Continente]],3,FALSE)</f>
        <v>Europa</v>
      </c>
      <c r="M939" s="93" t="s">
        <v>8</v>
      </c>
      <c r="N939" s="97">
        <v>4</v>
      </c>
      <c r="O939" s="99" t="s">
        <v>4024</v>
      </c>
      <c r="P939" s="99" t="s">
        <v>4030</v>
      </c>
      <c r="Q939" s="100" t="s">
        <v>4049</v>
      </c>
    </row>
    <row r="940" spans="2:17" ht="15" customHeight="1" x14ac:dyDescent="0.25">
      <c r="B940" s="93" t="s">
        <v>2935</v>
      </c>
      <c r="C940" s="94">
        <v>41057.148773148147</v>
      </c>
      <c r="D940" s="95">
        <v>45000</v>
      </c>
      <c r="E940" s="93">
        <v>45000</v>
      </c>
      <c r="F940" s="93" t="s">
        <v>21</v>
      </c>
      <c r="G940" s="96">
        <f>Data!$E940*VLOOKUP(Data!$F940,tblXrate[],2,FALSE)</f>
        <v>57167.974754622352</v>
      </c>
      <c r="H940" s="93" t="s">
        <v>1088</v>
      </c>
      <c r="I940" s="93" t="s">
        <v>19</v>
      </c>
      <c r="J940" s="93" t="s">
        <v>1089</v>
      </c>
      <c r="K940" s="93" t="str">
        <f>VLOOKUP(Data!$J940,tblCountries[[Actual]:[Mapping]],2,FALSE)</f>
        <v>Netherlands</v>
      </c>
      <c r="L940" s="93" t="str">
        <f>VLOOKUP(Data!$J940,tblCountries[[Actual]:[Continente]],3,FALSE)</f>
        <v>Europa</v>
      </c>
      <c r="M940" s="93" t="s">
        <v>17</v>
      </c>
      <c r="N940" s="97">
        <v>10</v>
      </c>
      <c r="O940" s="99" t="s">
        <v>4020</v>
      </c>
      <c r="P940" s="99" t="s">
        <v>4030</v>
      </c>
      <c r="Q940" s="100" t="s">
        <v>4049</v>
      </c>
    </row>
    <row r="941" spans="2:17" ht="15" customHeight="1" x14ac:dyDescent="0.25">
      <c r="B941" s="93" t="s">
        <v>2936</v>
      </c>
      <c r="C941" s="94">
        <v>41057.155555555553</v>
      </c>
      <c r="D941" s="95" t="s">
        <v>1090</v>
      </c>
      <c r="E941" s="93">
        <v>2000000</v>
      </c>
      <c r="F941" s="93" t="s">
        <v>3925</v>
      </c>
      <c r="G941" s="96">
        <f>Data!$E941*VLOOKUP(Data!$F941,tblXrate[],2,FALSE)</f>
        <v>12326.656394453004</v>
      </c>
      <c r="H941" s="93" t="s">
        <v>1091</v>
      </c>
      <c r="I941" s="93" t="s">
        <v>51</v>
      </c>
      <c r="J941" s="93" t="s">
        <v>867</v>
      </c>
      <c r="K941" s="93" t="str">
        <f>VLOOKUP(Data!$J941,tblCountries[[Actual]:[Mapping]],2,FALSE)</f>
        <v>Nigeria</v>
      </c>
      <c r="L941" s="93" t="str">
        <f>VLOOKUP(Data!$J941,tblCountries[[Actual]:[Continente]],3,FALSE)</f>
        <v>Africa</v>
      </c>
      <c r="M941" s="93" t="s">
        <v>8</v>
      </c>
      <c r="N941" s="97">
        <v>5</v>
      </c>
      <c r="O941" s="98" t="s">
        <v>4021</v>
      </c>
      <c r="P941" s="99" t="s">
        <v>4028</v>
      </c>
      <c r="Q941" s="100" t="s">
        <v>4048</v>
      </c>
    </row>
    <row r="942" spans="2:17" ht="15" customHeight="1" x14ac:dyDescent="0.25">
      <c r="B942" s="93" t="s">
        <v>2937</v>
      </c>
      <c r="C942" s="94">
        <v>41057.170300925929</v>
      </c>
      <c r="D942" s="95">
        <v>8000</v>
      </c>
      <c r="E942" s="93">
        <v>8000</v>
      </c>
      <c r="F942" s="93" t="s">
        <v>5</v>
      </c>
      <c r="G942" s="96">
        <f>Data!$E942*VLOOKUP(Data!$F942,tblXrate[],2,FALSE)</f>
        <v>8000</v>
      </c>
      <c r="H942" s="93" t="s">
        <v>166</v>
      </c>
      <c r="I942" s="93" t="s">
        <v>19</v>
      </c>
      <c r="J942" s="93" t="s">
        <v>7</v>
      </c>
      <c r="K942" s="93" t="str">
        <f>VLOOKUP(Data!$J942,tblCountries[[Actual]:[Mapping]],2,FALSE)</f>
        <v>India</v>
      </c>
      <c r="L942" s="93" t="str">
        <f>VLOOKUP(Data!$J942,tblCountries[[Actual]:[Continente]],3,FALSE)</f>
        <v>Asia</v>
      </c>
      <c r="M942" s="93" t="s">
        <v>24</v>
      </c>
      <c r="N942" s="97">
        <v>5</v>
      </c>
      <c r="O942" s="98" t="s">
        <v>4021</v>
      </c>
      <c r="P942" s="99" t="s">
        <v>4027</v>
      </c>
      <c r="Q942" s="100" t="s">
        <v>4048</v>
      </c>
    </row>
    <row r="943" spans="2:17" ht="15" customHeight="1" x14ac:dyDescent="0.25">
      <c r="B943" s="93" t="s">
        <v>2938</v>
      </c>
      <c r="C943" s="94">
        <v>41057.194918981484</v>
      </c>
      <c r="D943" s="95" t="s">
        <v>1092</v>
      </c>
      <c r="E943" s="93">
        <v>48000</v>
      </c>
      <c r="F943" s="93" t="s">
        <v>5</v>
      </c>
      <c r="G943" s="96">
        <f>Data!$E943*VLOOKUP(Data!$F943,tblXrate[],2,FALSE)</f>
        <v>48000</v>
      </c>
      <c r="H943" s="93" t="s">
        <v>1093</v>
      </c>
      <c r="I943" s="93" t="s">
        <v>51</v>
      </c>
      <c r="J943" s="93" t="s">
        <v>105</v>
      </c>
      <c r="K943" s="93" t="str">
        <f>VLOOKUP(Data!$J943,tblCountries[[Actual]:[Mapping]],2,FALSE)</f>
        <v>France</v>
      </c>
      <c r="L943" s="93" t="str">
        <f>VLOOKUP(Data!$J943,tblCountries[[Actual]:[Continente]],3,FALSE)</f>
        <v>Europa</v>
      </c>
      <c r="M943" s="93" t="s">
        <v>8</v>
      </c>
      <c r="N943" s="97">
        <v>5</v>
      </c>
      <c r="O943" s="98" t="s">
        <v>4021</v>
      </c>
      <c r="P943" s="99" t="s">
        <v>4029</v>
      </c>
      <c r="Q943" s="100" t="s">
        <v>4048</v>
      </c>
    </row>
    <row r="944" spans="2:17" ht="15" customHeight="1" x14ac:dyDescent="0.25">
      <c r="B944" s="93" t="s">
        <v>2939</v>
      </c>
      <c r="C944" s="94">
        <v>41057.213703703703</v>
      </c>
      <c r="D944" s="95">
        <v>40000</v>
      </c>
      <c r="E944" s="93">
        <v>40000</v>
      </c>
      <c r="F944" s="93" t="s">
        <v>5</v>
      </c>
      <c r="G944" s="96">
        <f>Data!$E944*VLOOKUP(Data!$F944,tblXrate[],2,FALSE)</f>
        <v>40000</v>
      </c>
      <c r="H944" s="93" t="s">
        <v>255</v>
      </c>
      <c r="I944" s="93" t="s">
        <v>19</v>
      </c>
      <c r="J944" s="93" t="s">
        <v>1094</v>
      </c>
      <c r="K944" s="93" t="str">
        <f>VLOOKUP(Data!$J944,tblCountries[[Actual]:[Mapping]],2,FALSE)</f>
        <v>New Zealand</v>
      </c>
      <c r="L944" s="93" t="str">
        <f>VLOOKUP(Data!$J944,tblCountries[[Actual]:[Continente]],3,FALSE)</f>
        <v>Oceania</v>
      </c>
      <c r="M944" s="93" t="s">
        <v>8</v>
      </c>
      <c r="N944" s="97">
        <v>5</v>
      </c>
      <c r="O944" s="98" t="s">
        <v>4021</v>
      </c>
      <c r="P944" s="99" t="s">
        <v>4029</v>
      </c>
      <c r="Q944" s="100" t="s">
        <v>4048</v>
      </c>
    </row>
    <row r="945" spans="2:17" ht="15" customHeight="1" x14ac:dyDescent="0.25">
      <c r="B945" s="93" t="s">
        <v>2940</v>
      </c>
      <c r="C945" s="94">
        <v>41057.214722222219</v>
      </c>
      <c r="D945" s="95" t="s">
        <v>1095</v>
      </c>
      <c r="E945" s="93">
        <v>75000</v>
      </c>
      <c r="F945" s="93" t="s">
        <v>667</v>
      </c>
      <c r="G945" s="96">
        <f>Data!$E945*VLOOKUP(Data!$F945,tblXrate[],2,FALSE)</f>
        <v>59819.107020370408</v>
      </c>
      <c r="H945" s="93" t="s">
        <v>391</v>
      </c>
      <c r="I945" s="93" t="s">
        <v>19</v>
      </c>
      <c r="J945" s="93" t="s">
        <v>1096</v>
      </c>
      <c r="K945" s="93" t="str">
        <f>VLOOKUP(Data!$J945,tblCountries[[Actual]:[Mapping]],2,FALSE)</f>
        <v>New Zealand</v>
      </c>
      <c r="L945" s="93" t="str">
        <f>VLOOKUP(Data!$J945,tblCountries[[Actual]:[Continente]],3,FALSE)</f>
        <v>Oceania</v>
      </c>
      <c r="M945" s="93" t="s">
        <v>8</v>
      </c>
      <c r="N945" s="97">
        <v>10</v>
      </c>
      <c r="O945" s="99" t="s">
        <v>4020</v>
      </c>
      <c r="P945" s="99" t="s">
        <v>4030</v>
      </c>
      <c r="Q945" s="100" t="s">
        <v>4049</v>
      </c>
    </row>
    <row r="946" spans="2:17" ht="15" customHeight="1" x14ac:dyDescent="0.25">
      <c r="B946" s="93" t="s">
        <v>2941</v>
      </c>
      <c r="C946" s="94">
        <v>41057.217106481483</v>
      </c>
      <c r="D946" s="95">
        <v>150000</v>
      </c>
      <c r="E946" s="93">
        <v>150000</v>
      </c>
      <c r="F946" s="93" t="s">
        <v>5</v>
      </c>
      <c r="G946" s="96">
        <f>Data!$E946*VLOOKUP(Data!$F946,tblXrate[],2,FALSE)</f>
        <v>150000</v>
      </c>
      <c r="H946" s="93" t="s">
        <v>1097</v>
      </c>
      <c r="I946" s="93" t="s">
        <v>19</v>
      </c>
      <c r="J946" s="93" t="s">
        <v>45</v>
      </c>
      <c r="K946" s="93" t="str">
        <f>VLOOKUP(Data!$J946,tblCountries[[Actual]:[Mapping]],2,FALSE)</f>
        <v>Switzerland</v>
      </c>
      <c r="L946" s="93" t="str">
        <f>VLOOKUP(Data!$J946,tblCountries[[Actual]:[Continente]],3,FALSE)</f>
        <v>Europa</v>
      </c>
      <c r="M946" s="93" t="s">
        <v>24</v>
      </c>
      <c r="N946" s="97">
        <v>20</v>
      </c>
      <c r="O946" s="99" t="s">
        <v>4022</v>
      </c>
      <c r="P946" s="99" t="s">
        <v>4031</v>
      </c>
      <c r="Q946" s="100" t="s">
        <v>4049</v>
      </c>
    </row>
    <row r="947" spans="2:17" ht="15" customHeight="1" x14ac:dyDescent="0.25">
      <c r="B947" s="93" t="s">
        <v>2942</v>
      </c>
      <c r="C947" s="94">
        <v>41057.222696759258</v>
      </c>
      <c r="D947" s="95">
        <v>80000</v>
      </c>
      <c r="E947" s="93">
        <v>80000</v>
      </c>
      <c r="F947" s="93" t="s">
        <v>81</v>
      </c>
      <c r="G947" s="96">
        <f>Data!$E947*VLOOKUP(Data!$F947,tblXrate[],2,FALSE)</f>
        <v>81592.772512210868</v>
      </c>
      <c r="H947" s="93" t="s">
        <v>1098</v>
      </c>
      <c r="I947" s="93" t="s">
        <v>51</v>
      </c>
      <c r="J947" s="93" t="s">
        <v>83</v>
      </c>
      <c r="K947" s="93" t="str">
        <f>VLOOKUP(Data!$J947,tblCountries[[Actual]:[Mapping]],2,FALSE)</f>
        <v>Australia</v>
      </c>
      <c r="L947" s="93" t="str">
        <f>VLOOKUP(Data!$J947,tblCountries[[Actual]:[Continente]],3,FALSE)</f>
        <v>Oceania</v>
      </c>
      <c r="M947" s="93" t="s">
        <v>8</v>
      </c>
      <c r="N947" s="97">
        <v>25</v>
      </c>
      <c r="O947" s="99" t="s">
        <v>4023</v>
      </c>
      <c r="P947" s="99" t="s">
        <v>4030</v>
      </c>
      <c r="Q947" s="100" t="s">
        <v>4049</v>
      </c>
    </row>
    <row r="948" spans="2:17" ht="15" customHeight="1" x14ac:dyDescent="0.25">
      <c r="B948" s="93" t="s">
        <v>2943</v>
      </c>
      <c r="C948" s="94">
        <v>41057.242314814815</v>
      </c>
      <c r="D948" s="95">
        <v>95000</v>
      </c>
      <c r="E948" s="93">
        <v>95000</v>
      </c>
      <c r="F948" s="93" t="s">
        <v>81</v>
      </c>
      <c r="G948" s="96">
        <f>Data!$E948*VLOOKUP(Data!$F948,tblXrate[],2,FALSE)</f>
        <v>96891.417358250401</v>
      </c>
      <c r="H948" s="93" t="s">
        <v>159</v>
      </c>
      <c r="I948" s="93" t="s">
        <v>19</v>
      </c>
      <c r="J948" s="93" t="s">
        <v>83</v>
      </c>
      <c r="K948" s="93" t="str">
        <f>VLOOKUP(Data!$J948,tblCountries[[Actual]:[Mapping]],2,FALSE)</f>
        <v>Australia</v>
      </c>
      <c r="L948" s="93" t="str">
        <f>VLOOKUP(Data!$J948,tblCountries[[Actual]:[Continente]],3,FALSE)</f>
        <v>Oceania</v>
      </c>
      <c r="M948" s="93" t="s">
        <v>17</v>
      </c>
      <c r="N948" s="97">
        <v>20</v>
      </c>
      <c r="O948" s="99" t="s">
        <v>4022</v>
      </c>
      <c r="P948" s="99" t="s">
        <v>4030</v>
      </c>
      <c r="Q948" s="100" t="s">
        <v>4049</v>
      </c>
    </row>
    <row r="949" spans="2:17" ht="15" customHeight="1" x14ac:dyDescent="0.25">
      <c r="B949" s="93" t="s">
        <v>2944</v>
      </c>
      <c r="C949" s="94">
        <v>41057.24386574074</v>
      </c>
      <c r="D949" s="95" t="s">
        <v>1099</v>
      </c>
      <c r="E949" s="93">
        <v>90000</v>
      </c>
      <c r="F949" s="93" t="s">
        <v>81</v>
      </c>
      <c r="G949" s="96">
        <f>Data!$E949*VLOOKUP(Data!$F949,tblXrate[],2,FALSE)</f>
        <v>91791.869076237213</v>
      </c>
      <c r="H949" s="93" t="s">
        <v>923</v>
      </c>
      <c r="I949" s="93" t="s">
        <v>19</v>
      </c>
      <c r="J949" s="93" t="s">
        <v>83</v>
      </c>
      <c r="K949" s="93" t="str">
        <f>VLOOKUP(Data!$J949,tblCountries[[Actual]:[Mapping]],2,FALSE)</f>
        <v>Australia</v>
      </c>
      <c r="L949" s="93" t="str">
        <f>VLOOKUP(Data!$J949,tblCountries[[Actual]:[Continente]],3,FALSE)</f>
        <v>Oceania</v>
      </c>
      <c r="M949" s="93" t="s">
        <v>8</v>
      </c>
      <c r="N949" s="97">
        <v>13</v>
      </c>
      <c r="O949" s="99" t="s">
        <v>4020</v>
      </c>
      <c r="P949" s="99" t="s">
        <v>4030</v>
      </c>
      <c r="Q949" s="100" t="s">
        <v>4049</v>
      </c>
    </row>
    <row r="950" spans="2:17" ht="15" customHeight="1" x14ac:dyDescent="0.25">
      <c r="B950" s="93" t="s">
        <v>2945</v>
      </c>
      <c r="C950" s="94">
        <v>41057.243981481479</v>
      </c>
      <c r="D950" s="95">
        <v>15000</v>
      </c>
      <c r="E950" s="93">
        <v>15000</v>
      </c>
      <c r="F950" s="93" t="s">
        <v>5</v>
      </c>
      <c r="G950" s="96">
        <f>Data!$E950*VLOOKUP(Data!$F950,tblXrate[],2,FALSE)</f>
        <v>15000</v>
      </c>
      <c r="H950" s="93" t="s">
        <v>1100</v>
      </c>
      <c r="I950" s="93" t="s">
        <v>19</v>
      </c>
      <c r="J950" s="93" t="s">
        <v>7</v>
      </c>
      <c r="K950" s="93" t="str">
        <f>VLOOKUP(Data!$J950,tblCountries[[Actual]:[Mapping]],2,FALSE)</f>
        <v>India</v>
      </c>
      <c r="L950" s="93" t="str">
        <f>VLOOKUP(Data!$J950,tblCountries[[Actual]:[Continente]],3,FALSE)</f>
        <v>Asia</v>
      </c>
      <c r="M950" s="93" t="s">
        <v>17</v>
      </c>
      <c r="N950" s="97">
        <v>2</v>
      </c>
      <c r="O950" s="99" t="s">
        <v>4024</v>
      </c>
      <c r="P950" s="99" t="s">
        <v>4028</v>
      </c>
      <c r="Q950" s="100" t="s">
        <v>4048</v>
      </c>
    </row>
    <row r="951" spans="2:17" ht="15" customHeight="1" x14ac:dyDescent="0.25">
      <c r="B951" s="93" t="s">
        <v>2946</v>
      </c>
      <c r="C951" s="94">
        <v>41057.267777777779</v>
      </c>
      <c r="D951" s="95" t="s">
        <v>1101</v>
      </c>
      <c r="E951" s="93">
        <v>65000</v>
      </c>
      <c r="F951" s="93" t="s">
        <v>81</v>
      </c>
      <c r="G951" s="96">
        <f>Data!$E951*VLOOKUP(Data!$F951,tblXrate[],2,FALSE)</f>
        <v>66294.12766617132</v>
      </c>
      <c r="H951" s="93" t="s">
        <v>1102</v>
      </c>
      <c r="I951" s="93" t="s">
        <v>51</v>
      </c>
      <c r="J951" s="93" t="s">
        <v>83</v>
      </c>
      <c r="K951" s="93" t="str">
        <f>VLOOKUP(Data!$J951,tblCountries[[Actual]:[Mapping]],2,FALSE)</f>
        <v>Australia</v>
      </c>
      <c r="L951" s="93" t="str">
        <f>VLOOKUP(Data!$J951,tblCountries[[Actual]:[Continente]],3,FALSE)</f>
        <v>Oceania</v>
      </c>
      <c r="M951" s="93" t="s">
        <v>17</v>
      </c>
      <c r="N951" s="97">
        <v>5</v>
      </c>
      <c r="O951" s="98" t="s">
        <v>4021</v>
      </c>
      <c r="P951" s="99" t="s">
        <v>4030</v>
      </c>
      <c r="Q951" s="100" t="s">
        <v>4049</v>
      </c>
    </row>
    <row r="952" spans="2:17" ht="15" customHeight="1" x14ac:dyDescent="0.25">
      <c r="B952" s="93" t="s">
        <v>2947</v>
      </c>
      <c r="C952" s="94">
        <v>41057.274884259263</v>
      </c>
      <c r="D952" s="95">
        <v>100000</v>
      </c>
      <c r="E952" s="93">
        <v>100000</v>
      </c>
      <c r="F952" s="93" t="s">
        <v>81</v>
      </c>
      <c r="G952" s="96">
        <f>Data!$E952*VLOOKUP(Data!$F952,tblXrate[],2,FALSE)</f>
        <v>101990.96564026357</v>
      </c>
      <c r="H952" s="93" t="s">
        <v>75</v>
      </c>
      <c r="I952" s="93" t="s">
        <v>355</v>
      </c>
      <c r="J952" s="93" t="s">
        <v>83</v>
      </c>
      <c r="K952" s="93" t="str">
        <f>VLOOKUP(Data!$J952,tblCountries[[Actual]:[Mapping]],2,FALSE)</f>
        <v>Australia</v>
      </c>
      <c r="L952" s="93" t="str">
        <f>VLOOKUP(Data!$J952,tblCountries[[Actual]:[Continente]],3,FALSE)</f>
        <v>Oceania</v>
      </c>
      <c r="M952" s="93" t="s">
        <v>12</v>
      </c>
      <c r="N952" s="97">
        <v>6</v>
      </c>
      <c r="O952" s="98" t="s">
        <v>4021</v>
      </c>
      <c r="P952" s="99" t="s">
        <v>4031</v>
      </c>
      <c r="Q952" s="100" t="s">
        <v>4049</v>
      </c>
    </row>
    <row r="953" spans="2:17" ht="15" customHeight="1" x14ac:dyDescent="0.25">
      <c r="B953" s="93" t="s">
        <v>2948</v>
      </c>
      <c r="C953" s="94">
        <v>41057.286041666666</v>
      </c>
      <c r="D953" s="95">
        <v>60000</v>
      </c>
      <c r="E953" s="93">
        <v>60000</v>
      </c>
      <c r="F953" s="93" t="s">
        <v>5</v>
      </c>
      <c r="G953" s="96">
        <f>Data!$E953*VLOOKUP(Data!$F953,tblXrate[],2,FALSE)</f>
        <v>60000</v>
      </c>
      <c r="H953" s="93" t="s">
        <v>1103</v>
      </c>
      <c r="I953" s="93" t="s">
        <v>51</v>
      </c>
      <c r="J953" s="93" t="s">
        <v>14</v>
      </c>
      <c r="K953" s="93" t="str">
        <f>VLOOKUP(Data!$J953,tblCountries[[Actual]:[Mapping]],2,FALSE)</f>
        <v>USA</v>
      </c>
      <c r="L953" s="93" t="str">
        <f>VLOOKUP(Data!$J953,tblCountries[[Actual]:[Continente]],3,FALSE)</f>
        <v>America</v>
      </c>
      <c r="M953" s="93" t="s">
        <v>17</v>
      </c>
      <c r="N953" s="97">
        <v>3</v>
      </c>
      <c r="O953" s="99" t="s">
        <v>4024</v>
      </c>
      <c r="P953" s="99" t="s">
        <v>4030</v>
      </c>
      <c r="Q953" s="100" t="s">
        <v>4049</v>
      </c>
    </row>
    <row r="954" spans="2:17" ht="15" customHeight="1" x14ac:dyDescent="0.25">
      <c r="B954" s="93" t="s">
        <v>2949</v>
      </c>
      <c r="C954" s="94">
        <v>41057.286168981482</v>
      </c>
      <c r="D954" s="95">
        <v>43000</v>
      </c>
      <c r="E954" s="93">
        <v>43000</v>
      </c>
      <c r="F954" s="93" t="s">
        <v>81</v>
      </c>
      <c r="G954" s="96">
        <f>Data!$E954*VLOOKUP(Data!$F954,tblXrate[],2,FALSE)</f>
        <v>43856.11522531334</v>
      </c>
      <c r="H954" s="93" t="s">
        <v>1104</v>
      </c>
      <c r="I954" s="93" t="s">
        <v>51</v>
      </c>
      <c r="J954" s="93" t="s">
        <v>83</v>
      </c>
      <c r="K954" s="93" t="str">
        <f>VLOOKUP(Data!$J954,tblCountries[[Actual]:[Mapping]],2,FALSE)</f>
        <v>Australia</v>
      </c>
      <c r="L954" s="93" t="str">
        <f>VLOOKUP(Data!$J954,tblCountries[[Actual]:[Continente]],3,FALSE)</f>
        <v>Oceania</v>
      </c>
      <c r="M954" s="93" t="s">
        <v>12</v>
      </c>
      <c r="N954" s="97">
        <v>1</v>
      </c>
      <c r="O954" s="99" t="s">
        <v>4024</v>
      </c>
      <c r="P954" s="99" t="s">
        <v>4029</v>
      </c>
      <c r="Q954" s="100" t="s">
        <v>4048</v>
      </c>
    </row>
    <row r="955" spans="2:17" ht="15" customHeight="1" x14ac:dyDescent="0.25">
      <c r="B955" s="93" t="s">
        <v>2950</v>
      </c>
      <c r="C955" s="94">
        <v>41057.286168981482</v>
      </c>
      <c r="D955" s="95">
        <v>45616</v>
      </c>
      <c r="E955" s="93">
        <v>45616</v>
      </c>
      <c r="F955" s="93" t="s">
        <v>5</v>
      </c>
      <c r="G955" s="96">
        <f>Data!$E955*VLOOKUP(Data!$F955,tblXrate[],2,FALSE)</f>
        <v>45616</v>
      </c>
      <c r="H955" s="93" t="s">
        <v>1105</v>
      </c>
      <c r="I955" s="93" t="s">
        <v>19</v>
      </c>
      <c r="J955" s="93" t="s">
        <v>83</v>
      </c>
      <c r="K955" s="93" t="str">
        <f>VLOOKUP(Data!$J955,tblCountries[[Actual]:[Mapping]],2,FALSE)</f>
        <v>Australia</v>
      </c>
      <c r="L955" s="93" t="str">
        <f>VLOOKUP(Data!$J955,tblCountries[[Actual]:[Continente]],3,FALSE)</f>
        <v>Oceania</v>
      </c>
      <c r="M955" s="93" t="s">
        <v>8</v>
      </c>
      <c r="N955" s="97">
        <v>1.5</v>
      </c>
      <c r="O955" s="99" t="s">
        <v>4024</v>
      </c>
      <c r="P955" s="99" t="s">
        <v>4029</v>
      </c>
      <c r="Q955" s="100" t="s">
        <v>4048</v>
      </c>
    </row>
    <row r="956" spans="2:17" ht="15" customHeight="1" x14ac:dyDescent="0.25">
      <c r="B956" s="93" t="s">
        <v>2951</v>
      </c>
      <c r="C956" s="94">
        <v>41057.291956018518</v>
      </c>
      <c r="D956" s="95">
        <v>95000</v>
      </c>
      <c r="E956" s="93">
        <v>95000</v>
      </c>
      <c r="F956" s="93" t="s">
        <v>667</v>
      </c>
      <c r="G956" s="96">
        <f>Data!$E956*VLOOKUP(Data!$F956,tblXrate[],2,FALSE)</f>
        <v>75770.868892469181</v>
      </c>
      <c r="H956" s="93" t="s">
        <v>805</v>
      </c>
      <c r="I956" s="93" t="s">
        <v>309</v>
      </c>
      <c r="J956" s="93" t="s">
        <v>669</v>
      </c>
      <c r="K956" s="93" t="str">
        <f>VLOOKUP(Data!$J956,tblCountries[[Actual]:[Mapping]],2,FALSE)</f>
        <v>New Zealand</v>
      </c>
      <c r="L956" s="93" t="str">
        <f>VLOOKUP(Data!$J956,tblCountries[[Actual]:[Continente]],3,FALSE)</f>
        <v>Oceania</v>
      </c>
      <c r="M956" s="93" t="s">
        <v>8</v>
      </c>
      <c r="N956" s="97">
        <v>20</v>
      </c>
      <c r="O956" s="99" t="s">
        <v>4022</v>
      </c>
      <c r="P956" s="99" t="s">
        <v>4030</v>
      </c>
      <c r="Q956" s="100" t="s">
        <v>4049</v>
      </c>
    </row>
    <row r="957" spans="2:17" ht="15" customHeight="1" x14ac:dyDescent="0.25">
      <c r="B957" s="93" t="s">
        <v>2952</v>
      </c>
      <c r="C957" s="94">
        <v>41057.306388888886</v>
      </c>
      <c r="D957" s="95">
        <v>56600</v>
      </c>
      <c r="E957" s="93">
        <v>56600</v>
      </c>
      <c r="F957" s="93" t="s">
        <v>81</v>
      </c>
      <c r="G957" s="96">
        <f>Data!$E957*VLOOKUP(Data!$F957,tblXrate[],2,FALSE)</f>
        <v>57726.886552389187</v>
      </c>
      <c r="H957" s="93" t="s">
        <v>1106</v>
      </c>
      <c r="I957" s="93" t="s">
        <v>51</v>
      </c>
      <c r="J957" s="93" t="s">
        <v>83</v>
      </c>
      <c r="K957" s="93" t="str">
        <f>VLOOKUP(Data!$J957,tblCountries[[Actual]:[Mapping]],2,FALSE)</f>
        <v>Australia</v>
      </c>
      <c r="L957" s="93" t="str">
        <f>VLOOKUP(Data!$J957,tblCountries[[Actual]:[Continente]],3,FALSE)</f>
        <v>Oceania</v>
      </c>
      <c r="M957" s="93" t="s">
        <v>17</v>
      </c>
      <c r="N957" s="97">
        <v>2</v>
      </c>
      <c r="O957" s="99" t="s">
        <v>4024</v>
      </c>
      <c r="P957" s="99" t="s">
        <v>4030</v>
      </c>
      <c r="Q957" s="100" t="s">
        <v>4049</v>
      </c>
    </row>
    <row r="958" spans="2:17" ht="15" customHeight="1" x14ac:dyDescent="0.25">
      <c r="B958" s="93" t="s">
        <v>2953</v>
      </c>
      <c r="C958" s="94">
        <v>41057.307719907411</v>
      </c>
      <c r="D958" s="95">
        <v>20000</v>
      </c>
      <c r="E958" s="93">
        <v>20000</v>
      </c>
      <c r="F958" s="93" t="s">
        <v>5</v>
      </c>
      <c r="G958" s="96">
        <f>Data!$E958*VLOOKUP(Data!$F958,tblXrate[],2,FALSE)</f>
        <v>20000</v>
      </c>
      <c r="H958" s="93" t="s">
        <v>213</v>
      </c>
      <c r="I958" s="93" t="s">
        <v>19</v>
      </c>
      <c r="J958" s="93" t="s">
        <v>83</v>
      </c>
      <c r="K958" s="93" t="str">
        <f>VLOOKUP(Data!$J958,tblCountries[[Actual]:[Mapping]],2,FALSE)</f>
        <v>Australia</v>
      </c>
      <c r="L958" s="93" t="str">
        <f>VLOOKUP(Data!$J958,tblCountries[[Actual]:[Continente]],3,FALSE)</f>
        <v>Oceania</v>
      </c>
      <c r="M958" s="93" t="s">
        <v>17</v>
      </c>
      <c r="N958" s="97">
        <v>2</v>
      </c>
      <c r="O958" s="99" t="s">
        <v>4024</v>
      </c>
      <c r="P958" s="99" t="s">
        <v>4028</v>
      </c>
      <c r="Q958" s="100" t="s">
        <v>4048</v>
      </c>
    </row>
    <row r="959" spans="2:17" ht="15" customHeight="1" x14ac:dyDescent="0.25">
      <c r="B959" s="93" t="s">
        <v>2954</v>
      </c>
      <c r="C959" s="94">
        <v>41057.311192129629</v>
      </c>
      <c r="D959" s="95" t="s">
        <v>1107</v>
      </c>
      <c r="E959" s="93">
        <v>200000</v>
      </c>
      <c r="F959" s="93" t="s">
        <v>81</v>
      </c>
      <c r="G959" s="96">
        <f>Data!$E959*VLOOKUP(Data!$F959,tblXrate[],2,FALSE)</f>
        <v>203981.93128052715</v>
      </c>
      <c r="H959" s="93" t="s">
        <v>853</v>
      </c>
      <c r="I959" s="93" t="s">
        <v>51</v>
      </c>
      <c r="J959" s="93" t="s">
        <v>83</v>
      </c>
      <c r="K959" s="93" t="str">
        <f>VLOOKUP(Data!$J959,tblCountries[[Actual]:[Mapping]],2,FALSE)</f>
        <v>Australia</v>
      </c>
      <c r="L959" s="93" t="str">
        <f>VLOOKUP(Data!$J959,tblCountries[[Actual]:[Continente]],3,FALSE)</f>
        <v>Oceania</v>
      </c>
      <c r="M959" s="93" t="s">
        <v>8</v>
      </c>
      <c r="N959" s="97">
        <v>15</v>
      </c>
      <c r="O959" s="99" t="s">
        <v>4020</v>
      </c>
      <c r="P959" s="99" t="s">
        <v>4026</v>
      </c>
      <c r="Q959" s="100" t="s">
        <v>4049</v>
      </c>
    </row>
    <row r="960" spans="2:17" ht="15" customHeight="1" x14ac:dyDescent="0.25">
      <c r="B960" s="93" t="s">
        <v>2955</v>
      </c>
      <c r="C960" s="94">
        <v>41057.31150462963</v>
      </c>
      <c r="D960" s="95">
        <v>50000</v>
      </c>
      <c r="E960" s="93">
        <v>50000</v>
      </c>
      <c r="F960" s="93" t="s">
        <v>81</v>
      </c>
      <c r="G960" s="96">
        <f>Data!$E960*VLOOKUP(Data!$F960,tblXrate[],2,FALSE)</f>
        <v>50995.482820131787</v>
      </c>
      <c r="H960" s="93" t="s">
        <v>697</v>
      </c>
      <c r="I960" s="93" t="s">
        <v>487</v>
      </c>
      <c r="J960" s="93" t="s">
        <v>83</v>
      </c>
      <c r="K960" s="93" t="str">
        <f>VLOOKUP(Data!$J960,tblCountries[[Actual]:[Mapping]],2,FALSE)</f>
        <v>Australia</v>
      </c>
      <c r="L960" s="93" t="str">
        <f>VLOOKUP(Data!$J960,tblCountries[[Actual]:[Continente]],3,FALSE)</f>
        <v>Oceania</v>
      </c>
      <c r="M960" s="93" t="s">
        <v>24</v>
      </c>
      <c r="N960" s="97">
        <v>5</v>
      </c>
      <c r="O960" s="98" t="s">
        <v>4021</v>
      </c>
      <c r="P960" s="99" t="s">
        <v>4030</v>
      </c>
      <c r="Q960" s="100" t="s">
        <v>4049</v>
      </c>
    </row>
    <row r="961" spans="2:17" ht="15" customHeight="1" x14ac:dyDescent="0.25">
      <c r="B961" s="93" t="s">
        <v>2956</v>
      </c>
      <c r="C961" s="94">
        <v>41057.312303240738</v>
      </c>
      <c r="D961" s="95">
        <v>125000</v>
      </c>
      <c r="E961" s="93">
        <v>125000</v>
      </c>
      <c r="F961" s="93" t="s">
        <v>81</v>
      </c>
      <c r="G961" s="96">
        <f>Data!$E961*VLOOKUP(Data!$F961,tblXrate[],2,FALSE)</f>
        <v>127488.70705032947</v>
      </c>
      <c r="H961" s="93" t="s">
        <v>1108</v>
      </c>
      <c r="I961" s="93" t="s">
        <v>3940</v>
      </c>
      <c r="J961" s="93" t="s">
        <v>83</v>
      </c>
      <c r="K961" s="93" t="str">
        <f>VLOOKUP(Data!$J961,tblCountries[[Actual]:[Mapping]],2,FALSE)</f>
        <v>Australia</v>
      </c>
      <c r="L961" s="93" t="str">
        <f>VLOOKUP(Data!$J961,tblCountries[[Actual]:[Continente]],3,FALSE)</f>
        <v>Oceania</v>
      </c>
      <c r="M961" s="93" t="s">
        <v>8</v>
      </c>
      <c r="N961" s="97">
        <v>15</v>
      </c>
      <c r="O961" s="99" t="s">
        <v>4020</v>
      </c>
      <c r="P961" s="99" t="s">
        <v>4031</v>
      </c>
      <c r="Q961" s="100" t="s">
        <v>4049</v>
      </c>
    </row>
    <row r="962" spans="2:17" ht="15" customHeight="1" x14ac:dyDescent="0.25">
      <c r="B962" s="93" t="s">
        <v>2957</v>
      </c>
      <c r="C962" s="94">
        <v>41057.314918981479</v>
      </c>
      <c r="D962" s="95">
        <v>65000</v>
      </c>
      <c r="E962" s="93">
        <v>65000</v>
      </c>
      <c r="F962" s="93" t="s">
        <v>81</v>
      </c>
      <c r="G962" s="96">
        <f>Data!$E962*VLOOKUP(Data!$F962,tblXrate[],2,FALSE)</f>
        <v>66294.12766617132</v>
      </c>
      <c r="H962" s="93" t="s">
        <v>152</v>
      </c>
      <c r="I962" s="93" t="s">
        <v>19</v>
      </c>
      <c r="J962" s="93" t="s">
        <v>83</v>
      </c>
      <c r="K962" s="93" t="str">
        <f>VLOOKUP(Data!$J962,tblCountries[[Actual]:[Mapping]],2,FALSE)</f>
        <v>Australia</v>
      </c>
      <c r="L962" s="93" t="str">
        <f>VLOOKUP(Data!$J962,tblCountries[[Actual]:[Continente]],3,FALSE)</f>
        <v>Oceania</v>
      </c>
      <c r="M962" s="93" t="s">
        <v>8</v>
      </c>
      <c r="N962" s="97">
        <v>4</v>
      </c>
      <c r="O962" s="99" t="s">
        <v>4024</v>
      </c>
      <c r="P962" s="99" t="s">
        <v>4030</v>
      </c>
      <c r="Q962" s="100" t="s">
        <v>4049</v>
      </c>
    </row>
    <row r="963" spans="2:17" ht="15" customHeight="1" x14ac:dyDescent="0.25">
      <c r="B963" s="93" t="s">
        <v>2958</v>
      </c>
      <c r="C963" s="94">
        <v>41057.319004629629</v>
      </c>
      <c r="D963" s="95">
        <v>62000</v>
      </c>
      <c r="E963" s="93">
        <v>62000</v>
      </c>
      <c r="F963" s="93" t="s">
        <v>81</v>
      </c>
      <c r="G963" s="96">
        <f>Data!$E963*VLOOKUP(Data!$F963,tblXrate[],2,FALSE)</f>
        <v>63234.398696963413</v>
      </c>
      <c r="H963" s="93" t="s">
        <v>206</v>
      </c>
      <c r="I963" s="93" t="s">
        <v>19</v>
      </c>
      <c r="J963" s="93" t="s">
        <v>83</v>
      </c>
      <c r="K963" s="93" t="str">
        <f>VLOOKUP(Data!$J963,tblCountries[[Actual]:[Mapping]],2,FALSE)</f>
        <v>Australia</v>
      </c>
      <c r="L963" s="93" t="str">
        <f>VLOOKUP(Data!$J963,tblCountries[[Actual]:[Continente]],3,FALSE)</f>
        <v>Oceania</v>
      </c>
      <c r="M963" s="93" t="s">
        <v>8</v>
      </c>
      <c r="N963" s="97">
        <v>3</v>
      </c>
      <c r="O963" s="99" t="s">
        <v>4024</v>
      </c>
      <c r="P963" s="99" t="s">
        <v>4030</v>
      </c>
      <c r="Q963" s="100" t="s">
        <v>4049</v>
      </c>
    </row>
    <row r="964" spans="2:17" ht="15" customHeight="1" x14ac:dyDescent="0.25">
      <c r="B964" s="93" t="s">
        <v>2959</v>
      </c>
      <c r="C964" s="94">
        <v>41057.323935185188</v>
      </c>
      <c r="D964" s="95">
        <v>260000</v>
      </c>
      <c r="E964" s="93">
        <v>260000</v>
      </c>
      <c r="F964" s="93" t="s">
        <v>5</v>
      </c>
      <c r="G964" s="96">
        <f>Data!$E964*VLOOKUP(Data!$F964,tblXrate[],2,FALSE)</f>
        <v>260000</v>
      </c>
      <c r="H964" s="93" t="s">
        <v>28</v>
      </c>
      <c r="I964" s="93" t="s">
        <v>3940</v>
      </c>
      <c r="J964" s="93" t="s">
        <v>14</v>
      </c>
      <c r="K964" s="93" t="str">
        <f>VLOOKUP(Data!$J964,tblCountries[[Actual]:[Mapping]],2,FALSE)</f>
        <v>USA</v>
      </c>
      <c r="L964" s="93" t="str">
        <f>VLOOKUP(Data!$J964,tblCountries[[Actual]:[Continente]],3,FALSE)</f>
        <v>America</v>
      </c>
      <c r="M964" s="93" t="s">
        <v>17</v>
      </c>
      <c r="N964" s="97">
        <v>10</v>
      </c>
      <c r="O964" s="99" t="s">
        <v>4020</v>
      </c>
      <c r="P964" s="99" t="s">
        <v>4026</v>
      </c>
      <c r="Q964" s="100" t="s">
        <v>4049</v>
      </c>
    </row>
    <row r="965" spans="2:17" ht="15" customHeight="1" x14ac:dyDescent="0.25">
      <c r="B965" s="93" t="s">
        <v>2960</v>
      </c>
      <c r="C965" s="94">
        <v>41057.33320601852</v>
      </c>
      <c r="D965" s="95">
        <v>110000</v>
      </c>
      <c r="E965" s="93">
        <v>110000</v>
      </c>
      <c r="F965" s="93" t="s">
        <v>81</v>
      </c>
      <c r="G965" s="96">
        <f>Data!$E965*VLOOKUP(Data!$F965,tblXrate[],2,FALSE)</f>
        <v>112190.06220428993</v>
      </c>
      <c r="H965" s="93" t="s">
        <v>1110</v>
      </c>
      <c r="I965" s="93" t="s">
        <v>51</v>
      </c>
      <c r="J965" s="93" t="s">
        <v>83</v>
      </c>
      <c r="K965" s="93" t="str">
        <f>VLOOKUP(Data!$J965,tblCountries[[Actual]:[Mapping]],2,FALSE)</f>
        <v>Australia</v>
      </c>
      <c r="L965" s="93" t="str">
        <f>VLOOKUP(Data!$J965,tblCountries[[Actual]:[Continente]],3,FALSE)</f>
        <v>Oceania</v>
      </c>
      <c r="M965" s="93" t="s">
        <v>17</v>
      </c>
      <c r="N965" s="97">
        <v>8</v>
      </c>
      <c r="O965" s="98" t="s">
        <v>4021</v>
      </c>
      <c r="P965" s="99" t="s">
        <v>4031</v>
      </c>
      <c r="Q965" s="100" t="s">
        <v>4049</v>
      </c>
    </row>
    <row r="966" spans="2:17" ht="15" customHeight="1" x14ac:dyDescent="0.25">
      <c r="B966" s="93" t="s">
        <v>2961</v>
      </c>
      <c r="C966" s="94">
        <v>41057.335532407407</v>
      </c>
      <c r="D966" s="95" t="s">
        <v>1111</v>
      </c>
      <c r="E966" s="93">
        <v>70000</v>
      </c>
      <c r="F966" s="93" t="s">
        <v>81</v>
      </c>
      <c r="G966" s="96">
        <f>Data!$E966*VLOOKUP(Data!$F966,tblXrate[],2,FALSE)</f>
        <v>71393.675948184507</v>
      </c>
      <c r="H966" s="93" t="s">
        <v>44</v>
      </c>
      <c r="I966" s="93" t="s">
        <v>51</v>
      </c>
      <c r="J966" s="93" t="s">
        <v>83</v>
      </c>
      <c r="K966" s="93" t="str">
        <f>VLOOKUP(Data!$J966,tblCountries[[Actual]:[Mapping]],2,FALSE)</f>
        <v>Australia</v>
      </c>
      <c r="L966" s="93" t="str">
        <f>VLOOKUP(Data!$J966,tblCountries[[Actual]:[Continente]],3,FALSE)</f>
        <v>Oceania</v>
      </c>
      <c r="M966" s="93" t="s">
        <v>8</v>
      </c>
      <c r="N966" s="97">
        <v>7</v>
      </c>
      <c r="O966" s="98" t="s">
        <v>4021</v>
      </c>
      <c r="P966" s="99" t="s">
        <v>4030</v>
      </c>
      <c r="Q966" s="100" t="s">
        <v>4049</v>
      </c>
    </row>
    <row r="967" spans="2:17" ht="15" customHeight="1" x14ac:dyDescent="0.25">
      <c r="B967" s="93" t="s">
        <v>2962</v>
      </c>
      <c r="C967" s="94">
        <v>41057.349120370367</v>
      </c>
      <c r="D967" s="95" t="s">
        <v>1112</v>
      </c>
      <c r="E967" s="93">
        <v>85000</v>
      </c>
      <c r="F967" s="93" t="s">
        <v>5</v>
      </c>
      <c r="G967" s="96">
        <f>Data!$E967*VLOOKUP(Data!$F967,tblXrate[],2,FALSE)</f>
        <v>85000</v>
      </c>
      <c r="H967" s="93" t="s">
        <v>1113</v>
      </c>
      <c r="I967" s="93" t="s">
        <v>3938</v>
      </c>
      <c r="J967" s="93" t="s">
        <v>83</v>
      </c>
      <c r="K967" s="93" t="str">
        <f>VLOOKUP(Data!$J967,tblCountries[[Actual]:[Mapping]],2,FALSE)</f>
        <v>Australia</v>
      </c>
      <c r="L967" s="93" t="str">
        <f>VLOOKUP(Data!$J967,tblCountries[[Actual]:[Continente]],3,FALSE)</f>
        <v>Oceania</v>
      </c>
      <c r="M967" s="93" t="s">
        <v>8</v>
      </c>
      <c r="N967" s="97">
        <v>8</v>
      </c>
      <c r="O967" s="98" t="s">
        <v>4021</v>
      </c>
      <c r="P967" s="99" t="s">
        <v>4030</v>
      </c>
      <c r="Q967" s="100" t="s">
        <v>4049</v>
      </c>
    </row>
    <row r="968" spans="2:17" ht="15" customHeight="1" x14ac:dyDescent="0.25">
      <c r="B968" s="93" t="s">
        <v>2963</v>
      </c>
      <c r="C968" s="94">
        <v>41057.351886574077</v>
      </c>
      <c r="D968" s="95">
        <v>94000</v>
      </c>
      <c r="E968" s="93">
        <v>94000</v>
      </c>
      <c r="F968" s="93" t="s">
        <v>81</v>
      </c>
      <c r="G968" s="96">
        <f>Data!$E968*VLOOKUP(Data!$F968,tblXrate[],2,FALSE)</f>
        <v>95871.50770184776</v>
      </c>
      <c r="H968" s="93" t="s">
        <v>206</v>
      </c>
      <c r="I968" s="93" t="s">
        <v>19</v>
      </c>
      <c r="J968" s="93" t="s">
        <v>83</v>
      </c>
      <c r="K968" s="93" t="str">
        <f>VLOOKUP(Data!$J968,tblCountries[[Actual]:[Mapping]],2,FALSE)</f>
        <v>Australia</v>
      </c>
      <c r="L968" s="93" t="str">
        <f>VLOOKUP(Data!$J968,tblCountries[[Actual]:[Continente]],3,FALSE)</f>
        <v>Oceania</v>
      </c>
      <c r="M968" s="93" t="s">
        <v>17</v>
      </c>
      <c r="N968" s="97">
        <v>2.5</v>
      </c>
      <c r="O968" s="99" t="s">
        <v>4024</v>
      </c>
      <c r="P968" s="99" t="s">
        <v>4030</v>
      </c>
      <c r="Q968" s="100" t="s">
        <v>4049</v>
      </c>
    </row>
    <row r="969" spans="2:17" ht="15" customHeight="1" x14ac:dyDescent="0.25">
      <c r="B969" s="93" t="s">
        <v>2964</v>
      </c>
      <c r="C969" s="94">
        <v>41057.35800925926</v>
      </c>
      <c r="D969" s="95" t="s">
        <v>1114</v>
      </c>
      <c r="E969" s="93">
        <v>107000</v>
      </c>
      <c r="F969" s="93" t="s">
        <v>81</v>
      </c>
      <c r="G969" s="96">
        <f>Data!$E969*VLOOKUP(Data!$F969,tblXrate[],2,FALSE)</f>
        <v>109130.33323508203</v>
      </c>
      <c r="H969" s="93" t="s">
        <v>769</v>
      </c>
      <c r="I969" s="93" t="s">
        <v>51</v>
      </c>
      <c r="J969" s="93" t="s">
        <v>83</v>
      </c>
      <c r="K969" s="93" t="str">
        <f>VLOOKUP(Data!$J969,tblCountries[[Actual]:[Mapping]],2,FALSE)</f>
        <v>Australia</v>
      </c>
      <c r="L969" s="93" t="str">
        <f>VLOOKUP(Data!$J969,tblCountries[[Actual]:[Continente]],3,FALSE)</f>
        <v>Oceania</v>
      </c>
      <c r="M969" s="93" t="s">
        <v>8</v>
      </c>
      <c r="N969" s="97">
        <v>35</v>
      </c>
      <c r="O969" s="99" t="s">
        <v>4023</v>
      </c>
      <c r="P969" s="99" t="s">
        <v>4031</v>
      </c>
      <c r="Q969" s="100" t="s">
        <v>4049</v>
      </c>
    </row>
    <row r="970" spans="2:17" ht="15" customHeight="1" x14ac:dyDescent="0.25">
      <c r="B970" s="93" t="s">
        <v>2965</v>
      </c>
      <c r="C970" s="94">
        <v>41057.361030092594</v>
      </c>
      <c r="D970" s="95">
        <v>3000</v>
      </c>
      <c r="E970" s="93">
        <v>36000</v>
      </c>
      <c r="F970" s="93" t="s">
        <v>5</v>
      </c>
      <c r="G970" s="96">
        <f>Data!$E970*VLOOKUP(Data!$F970,tblXrate[],2,FALSE)</f>
        <v>36000</v>
      </c>
      <c r="H970" s="93" t="s">
        <v>167</v>
      </c>
      <c r="I970" s="93" t="s">
        <v>51</v>
      </c>
      <c r="J970" s="93" t="s">
        <v>1115</v>
      </c>
      <c r="K970" s="93" t="str">
        <f>VLOOKUP(Data!$J970,tblCountries[[Actual]:[Mapping]],2,FALSE)</f>
        <v>Malaysia</v>
      </c>
      <c r="L970" s="93" t="str">
        <f>VLOOKUP(Data!$J970,tblCountries[[Actual]:[Continente]],3,FALSE)</f>
        <v>Asia</v>
      </c>
      <c r="M970" s="93" t="s">
        <v>24</v>
      </c>
      <c r="N970" s="97">
        <v>3</v>
      </c>
      <c r="O970" s="99" t="s">
        <v>4024</v>
      </c>
      <c r="P970" s="99" t="s">
        <v>4029</v>
      </c>
      <c r="Q970" s="100" t="s">
        <v>4048</v>
      </c>
    </row>
    <row r="971" spans="2:17" ht="15" customHeight="1" x14ac:dyDescent="0.25">
      <c r="B971" s="93" t="s">
        <v>2966</v>
      </c>
      <c r="C971" s="94">
        <v>41057.361956018518</v>
      </c>
      <c r="D971" s="95">
        <v>120000</v>
      </c>
      <c r="E971" s="93">
        <v>120000</v>
      </c>
      <c r="F971" s="93" t="s">
        <v>81</v>
      </c>
      <c r="G971" s="96">
        <f>Data!$E971*VLOOKUP(Data!$F971,tblXrate[],2,FALSE)</f>
        <v>122389.15876831629</v>
      </c>
      <c r="H971" s="93" t="s">
        <v>255</v>
      </c>
      <c r="I971" s="93" t="s">
        <v>19</v>
      </c>
      <c r="J971" s="93" t="s">
        <v>83</v>
      </c>
      <c r="K971" s="93" t="str">
        <f>VLOOKUP(Data!$J971,tblCountries[[Actual]:[Mapping]],2,FALSE)</f>
        <v>Australia</v>
      </c>
      <c r="L971" s="93" t="str">
        <f>VLOOKUP(Data!$J971,tblCountries[[Actual]:[Continente]],3,FALSE)</f>
        <v>Oceania</v>
      </c>
      <c r="M971" s="93" t="s">
        <v>8</v>
      </c>
      <c r="N971" s="97">
        <v>2</v>
      </c>
      <c r="O971" s="99" t="s">
        <v>4024</v>
      </c>
      <c r="P971" s="99" t="s">
        <v>4031</v>
      </c>
      <c r="Q971" s="100" t="s">
        <v>4049</v>
      </c>
    </row>
    <row r="972" spans="2:17" ht="15" customHeight="1" x14ac:dyDescent="0.25">
      <c r="B972" s="93" t="s">
        <v>2967</v>
      </c>
      <c r="C972" s="94">
        <v>41057.366423611114</v>
      </c>
      <c r="D972" s="95" t="s">
        <v>1116</v>
      </c>
      <c r="E972" s="93">
        <v>52000</v>
      </c>
      <c r="F972" s="93" t="s">
        <v>81</v>
      </c>
      <c r="G972" s="96">
        <f>Data!$E972*VLOOKUP(Data!$F972,tblXrate[],2,FALSE)</f>
        <v>53035.30213293706</v>
      </c>
      <c r="H972" s="93" t="s">
        <v>1117</v>
      </c>
      <c r="I972" s="93" t="s">
        <v>19</v>
      </c>
      <c r="J972" s="93" t="s">
        <v>83</v>
      </c>
      <c r="K972" s="93" t="str">
        <f>VLOOKUP(Data!$J972,tblCountries[[Actual]:[Mapping]],2,FALSE)</f>
        <v>Australia</v>
      </c>
      <c r="L972" s="93" t="str">
        <f>VLOOKUP(Data!$J972,tblCountries[[Actual]:[Continente]],3,FALSE)</f>
        <v>Oceania</v>
      </c>
      <c r="M972" s="93" t="s">
        <v>8</v>
      </c>
      <c r="N972" s="97">
        <v>4</v>
      </c>
      <c r="O972" s="99" t="s">
        <v>4024</v>
      </c>
      <c r="P972" s="99" t="s">
        <v>4030</v>
      </c>
      <c r="Q972" s="100" t="s">
        <v>4049</v>
      </c>
    </row>
    <row r="973" spans="2:17" ht="15" customHeight="1" x14ac:dyDescent="0.25">
      <c r="B973" s="93" t="s">
        <v>2968</v>
      </c>
      <c r="C973" s="94">
        <v>41057.367314814815</v>
      </c>
      <c r="D973" s="95">
        <v>125000</v>
      </c>
      <c r="E973" s="93">
        <v>125000</v>
      </c>
      <c r="F973" s="93" t="s">
        <v>5</v>
      </c>
      <c r="G973" s="96">
        <f>Data!$E973*VLOOKUP(Data!$F973,tblXrate[],2,FALSE)</f>
        <v>125000</v>
      </c>
      <c r="H973" s="93" t="s">
        <v>1118</v>
      </c>
      <c r="I973" s="93" t="s">
        <v>3940</v>
      </c>
      <c r="J973" s="93" t="s">
        <v>14</v>
      </c>
      <c r="K973" s="93" t="str">
        <f>VLOOKUP(Data!$J973,tblCountries[[Actual]:[Mapping]],2,FALSE)</f>
        <v>USA</v>
      </c>
      <c r="L973" s="93" t="str">
        <f>VLOOKUP(Data!$J973,tblCountries[[Actual]:[Continente]],3,FALSE)</f>
        <v>America</v>
      </c>
      <c r="M973" s="93" t="s">
        <v>8</v>
      </c>
      <c r="N973" s="97">
        <v>10</v>
      </c>
      <c r="O973" s="99" t="s">
        <v>4020</v>
      </c>
      <c r="P973" s="99" t="s">
        <v>4031</v>
      </c>
      <c r="Q973" s="100" t="s">
        <v>4049</v>
      </c>
    </row>
    <row r="974" spans="2:17" ht="15" customHeight="1" x14ac:dyDescent="0.25">
      <c r="B974" s="93" t="s">
        <v>2969</v>
      </c>
      <c r="C974" s="94">
        <v>41057.37773148148</v>
      </c>
      <c r="D974" s="95">
        <v>19000</v>
      </c>
      <c r="E974" s="93">
        <v>19000</v>
      </c>
      <c r="F974" s="93" t="s">
        <v>5</v>
      </c>
      <c r="G974" s="96">
        <f>Data!$E974*VLOOKUP(Data!$F974,tblXrate[],2,FALSE)</f>
        <v>19000</v>
      </c>
      <c r="H974" s="93" t="s">
        <v>1119</v>
      </c>
      <c r="I974" s="93" t="s">
        <v>19</v>
      </c>
      <c r="J974" s="93" t="s">
        <v>1120</v>
      </c>
      <c r="K974" s="93" t="str">
        <f>VLOOKUP(Data!$J974,tblCountries[[Actual]:[Mapping]],2,FALSE)</f>
        <v>china</v>
      </c>
      <c r="L974" s="93" t="str">
        <f>VLOOKUP(Data!$J974,tblCountries[[Actual]:[Continente]],3,FALSE)</f>
        <v>Asia</v>
      </c>
      <c r="M974" s="93" t="s">
        <v>8</v>
      </c>
      <c r="N974" s="97">
        <v>6</v>
      </c>
      <c r="O974" s="98" t="s">
        <v>4021</v>
      </c>
      <c r="P974" s="99" t="s">
        <v>4028</v>
      </c>
      <c r="Q974" s="100" t="s">
        <v>4048</v>
      </c>
    </row>
    <row r="975" spans="2:17" ht="15" customHeight="1" x14ac:dyDescent="0.25">
      <c r="B975" s="93" t="s">
        <v>2970</v>
      </c>
      <c r="C975" s="94">
        <v>41057.383645833332</v>
      </c>
      <c r="D975" s="95">
        <v>92000</v>
      </c>
      <c r="E975" s="93">
        <v>92000</v>
      </c>
      <c r="F975" s="93" t="s">
        <v>81</v>
      </c>
      <c r="G975" s="96">
        <f>Data!$E975*VLOOKUP(Data!$F975,tblXrate[],2,FALSE)</f>
        <v>93831.688389042494</v>
      </c>
      <c r="H975" s="93" t="s">
        <v>1119</v>
      </c>
      <c r="I975" s="93" t="s">
        <v>19</v>
      </c>
      <c r="J975" s="93" t="s">
        <v>83</v>
      </c>
      <c r="K975" s="93" t="str">
        <f>VLOOKUP(Data!$J975,tblCountries[[Actual]:[Mapping]],2,FALSE)</f>
        <v>Australia</v>
      </c>
      <c r="L975" s="93" t="str">
        <f>VLOOKUP(Data!$J975,tblCountries[[Actual]:[Continente]],3,FALSE)</f>
        <v>Oceania</v>
      </c>
      <c r="M975" s="93" t="s">
        <v>12</v>
      </c>
      <c r="N975" s="97">
        <v>6</v>
      </c>
      <c r="O975" s="98" t="s">
        <v>4021</v>
      </c>
      <c r="P975" s="99" t="s">
        <v>4030</v>
      </c>
      <c r="Q975" s="100" t="s">
        <v>4049</v>
      </c>
    </row>
    <row r="976" spans="2:17" ht="15" customHeight="1" x14ac:dyDescent="0.25">
      <c r="B976" s="93" t="s">
        <v>2971</v>
      </c>
      <c r="C976" s="94">
        <v>41057.390231481484</v>
      </c>
      <c r="D976" s="95">
        <v>100000</v>
      </c>
      <c r="E976" s="93">
        <v>100000</v>
      </c>
      <c r="F976" s="93" t="s">
        <v>81</v>
      </c>
      <c r="G976" s="96">
        <f>Data!$E976*VLOOKUP(Data!$F976,tblXrate[],2,FALSE)</f>
        <v>101990.96564026357</v>
      </c>
      <c r="H976" s="93" t="s">
        <v>852</v>
      </c>
      <c r="I976" s="93" t="s">
        <v>19</v>
      </c>
      <c r="J976" s="93" t="s">
        <v>83</v>
      </c>
      <c r="K976" s="93" t="str">
        <f>VLOOKUP(Data!$J976,tblCountries[[Actual]:[Mapping]],2,FALSE)</f>
        <v>Australia</v>
      </c>
      <c r="L976" s="93" t="str">
        <f>VLOOKUP(Data!$J976,tblCountries[[Actual]:[Continente]],3,FALSE)</f>
        <v>Oceania</v>
      </c>
      <c r="M976" s="93" t="s">
        <v>8</v>
      </c>
      <c r="N976" s="97">
        <v>20</v>
      </c>
      <c r="O976" s="99" t="s">
        <v>4022</v>
      </c>
      <c r="P976" s="99" t="s">
        <v>4031</v>
      </c>
      <c r="Q976" s="100" t="s">
        <v>4049</v>
      </c>
    </row>
    <row r="977" spans="2:17" ht="15" customHeight="1" x14ac:dyDescent="0.25">
      <c r="B977" s="93" t="s">
        <v>2972</v>
      </c>
      <c r="C977" s="94">
        <v>41057.393171296295</v>
      </c>
      <c r="D977" s="95">
        <v>120000</v>
      </c>
      <c r="E977" s="93">
        <v>120000</v>
      </c>
      <c r="F977" s="93" t="s">
        <v>81</v>
      </c>
      <c r="G977" s="96">
        <f>Data!$E977*VLOOKUP(Data!$F977,tblXrate[],2,FALSE)</f>
        <v>122389.15876831629</v>
      </c>
      <c r="H977" s="93" t="s">
        <v>1121</v>
      </c>
      <c r="I977" s="93" t="s">
        <v>19</v>
      </c>
      <c r="J977" s="93" t="s">
        <v>83</v>
      </c>
      <c r="K977" s="93" t="str">
        <f>VLOOKUP(Data!$J977,tblCountries[[Actual]:[Mapping]],2,FALSE)</f>
        <v>Australia</v>
      </c>
      <c r="L977" s="93" t="str">
        <f>VLOOKUP(Data!$J977,tblCountries[[Actual]:[Continente]],3,FALSE)</f>
        <v>Oceania</v>
      </c>
      <c r="M977" s="93" t="s">
        <v>8</v>
      </c>
      <c r="N977" s="97">
        <v>5</v>
      </c>
      <c r="O977" s="98" t="s">
        <v>4021</v>
      </c>
      <c r="P977" s="99" t="s">
        <v>4031</v>
      </c>
      <c r="Q977" s="100" t="s">
        <v>4049</v>
      </c>
    </row>
    <row r="978" spans="2:17" ht="15" customHeight="1" x14ac:dyDescent="0.25">
      <c r="B978" s="93" t="s">
        <v>2973</v>
      </c>
      <c r="C978" s="94">
        <v>41057.401724537034</v>
      </c>
      <c r="D978" s="95">
        <v>35000</v>
      </c>
      <c r="E978" s="93">
        <v>35000</v>
      </c>
      <c r="F978" s="93" t="s">
        <v>85</v>
      </c>
      <c r="G978" s="96">
        <f>Data!$E978*VLOOKUP(Data!$F978,tblXrate[],2,FALSE)</f>
        <v>34417.653306061438</v>
      </c>
      <c r="H978" s="93" t="s">
        <v>852</v>
      </c>
      <c r="I978" s="93" t="s">
        <v>19</v>
      </c>
      <c r="J978" s="93" t="s">
        <v>87</v>
      </c>
      <c r="K978" s="93" t="str">
        <f>VLOOKUP(Data!$J978,tblCountries[[Actual]:[Mapping]],2,FALSE)</f>
        <v>Canada</v>
      </c>
      <c r="L978" s="93" t="str">
        <f>VLOOKUP(Data!$J978,tblCountries[[Actual]:[Continente]],3,FALSE)</f>
        <v>America</v>
      </c>
      <c r="M978" s="93" t="s">
        <v>12</v>
      </c>
      <c r="N978" s="97">
        <v>4</v>
      </c>
      <c r="O978" s="99" t="s">
        <v>4024</v>
      </c>
      <c r="P978" s="99" t="s">
        <v>4029</v>
      </c>
      <c r="Q978" s="100" t="s">
        <v>4048</v>
      </c>
    </row>
    <row r="979" spans="2:17" ht="15" customHeight="1" x14ac:dyDescent="0.25">
      <c r="B979" s="93" t="s">
        <v>2974</v>
      </c>
      <c r="C979" s="94">
        <v>41057.40289351852</v>
      </c>
      <c r="D979" s="95" t="s">
        <v>1122</v>
      </c>
      <c r="E979" s="93">
        <v>12000</v>
      </c>
      <c r="F979" s="93" t="s">
        <v>5</v>
      </c>
      <c r="G979" s="96">
        <f>Data!$E979*VLOOKUP(Data!$F979,tblXrate[],2,FALSE)</f>
        <v>12000</v>
      </c>
      <c r="H979" s="93" t="s">
        <v>51</v>
      </c>
      <c r="I979" s="93" t="s">
        <v>51</v>
      </c>
      <c r="J979" s="93" t="s">
        <v>1123</v>
      </c>
      <c r="K979" s="93" t="str">
        <f>VLOOKUP(Data!$J979,tblCountries[[Actual]:[Mapping]],2,FALSE)</f>
        <v>Asia</v>
      </c>
      <c r="L979" s="93" t="str">
        <f>VLOOKUP(Data!$J979,tblCountries[[Actual]:[Continente]],3,FALSE)</f>
        <v>Asia</v>
      </c>
      <c r="M979" s="93" t="s">
        <v>12</v>
      </c>
      <c r="N979" s="97">
        <v>3</v>
      </c>
      <c r="O979" s="99" t="s">
        <v>4024</v>
      </c>
      <c r="P979" s="99" t="s">
        <v>4028</v>
      </c>
      <c r="Q979" s="100" t="s">
        <v>4048</v>
      </c>
    </row>
    <row r="980" spans="2:17" ht="15" customHeight="1" x14ac:dyDescent="0.25">
      <c r="B980" s="93" t="s">
        <v>2975</v>
      </c>
      <c r="C980" s="94">
        <v>41057.40351851852</v>
      </c>
      <c r="D980" s="95">
        <v>204000</v>
      </c>
      <c r="E980" s="93">
        <v>204000</v>
      </c>
      <c r="F980" s="93" t="s">
        <v>39</v>
      </c>
      <c r="G980" s="96">
        <f>Data!$E980*VLOOKUP(Data!$F980,tblXrate[],2,FALSE)</f>
        <v>3632.815004238284</v>
      </c>
      <c r="H980" s="93" t="s">
        <v>1124</v>
      </c>
      <c r="I980" s="93" t="s">
        <v>51</v>
      </c>
      <c r="J980" s="93" t="s">
        <v>7</v>
      </c>
      <c r="K980" s="93" t="str">
        <f>VLOOKUP(Data!$J980,tblCountries[[Actual]:[Mapping]],2,FALSE)</f>
        <v>India</v>
      </c>
      <c r="L980" s="93" t="str">
        <f>VLOOKUP(Data!$J980,tblCountries[[Actual]:[Continente]],3,FALSE)</f>
        <v>Asia</v>
      </c>
      <c r="M980" s="93" t="s">
        <v>8</v>
      </c>
      <c r="N980" s="97">
        <v>6.1</v>
      </c>
      <c r="O980" s="98" t="s">
        <v>4021</v>
      </c>
      <c r="P980" s="99" t="s">
        <v>4027</v>
      </c>
      <c r="Q980" s="100" t="s">
        <v>4048</v>
      </c>
    </row>
    <row r="981" spans="2:17" ht="15" customHeight="1" x14ac:dyDescent="0.25">
      <c r="B981" s="93" t="s">
        <v>2976</v>
      </c>
      <c r="C981" s="94">
        <v>41057.405243055553</v>
      </c>
      <c r="D981" s="95" t="s">
        <v>1125</v>
      </c>
      <c r="E981" s="93">
        <v>1200000</v>
      </c>
      <c r="F981" s="93" t="s">
        <v>39</v>
      </c>
      <c r="G981" s="96">
        <f>Data!$E981*VLOOKUP(Data!$F981,tblXrate[],2,FALSE)</f>
        <v>21369.500024931083</v>
      </c>
      <c r="H981" s="93" t="s">
        <v>75</v>
      </c>
      <c r="I981" s="93" t="s">
        <v>355</v>
      </c>
      <c r="J981" s="93" t="s">
        <v>7</v>
      </c>
      <c r="K981" s="93" t="str">
        <f>VLOOKUP(Data!$J981,tblCountries[[Actual]:[Mapping]],2,FALSE)</f>
        <v>India</v>
      </c>
      <c r="L981" s="93" t="str">
        <f>VLOOKUP(Data!$J981,tblCountries[[Actual]:[Continente]],3,FALSE)</f>
        <v>Asia</v>
      </c>
      <c r="M981" s="93" t="s">
        <v>12</v>
      </c>
      <c r="N981" s="97">
        <v>6</v>
      </c>
      <c r="O981" s="98" t="s">
        <v>4021</v>
      </c>
      <c r="P981" s="99" t="s">
        <v>4028</v>
      </c>
      <c r="Q981" s="100" t="s">
        <v>4048</v>
      </c>
    </row>
    <row r="982" spans="2:17" ht="15" customHeight="1" x14ac:dyDescent="0.25">
      <c r="B982" s="93" t="s">
        <v>2977</v>
      </c>
      <c r="C982" s="94">
        <v>41057.410694444443</v>
      </c>
      <c r="D982" s="95" t="s">
        <v>456</v>
      </c>
      <c r="E982" s="93">
        <v>500000</v>
      </c>
      <c r="F982" s="93" t="s">
        <v>39</v>
      </c>
      <c r="G982" s="96">
        <f>Data!$E982*VLOOKUP(Data!$F982,tblXrate[],2,FALSE)</f>
        <v>8903.9583437212841</v>
      </c>
      <c r="H982" s="93" t="s">
        <v>206</v>
      </c>
      <c r="I982" s="93" t="s">
        <v>19</v>
      </c>
      <c r="J982" s="93" t="s">
        <v>7</v>
      </c>
      <c r="K982" s="93" t="str">
        <f>VLOOKUP(Data!$J982,tblCountries[[Actual]:[Mapping]],2,FALSE)</f>
        <v>India</v>
      </c>
      <c r="L982" s="93" t="str">
        <f>VLOOKUP(Data!$J982,tblCountries[[Actual]:[Continente]],3,FALSE)</f>
        <v>Asia</v>
      </c>
      <c r="M982" s="93" t="s">
        <v>8</v>
      </c>
      <c r="N982" s="97">
        <v>7</v>
      </c>
      <c r="O982" s="98" t="s">
        <v>4021</v>
      </c>
      <c r="P982" s="99" t="s">
        <v>4027</v>
      </c>
      <c r="Q982" s="100" t="s">
        <v>4048</v>
      </c>
    </row>
    <row r="983" spans="2:17" ht="15" customHeight="1" x14ac:dyDescent="0.25">
      <c r="B983" s="93" t="s">
        <v>2978</v>
      </c>
      <c r="C983" s="94">
        <v>41057.427395833336</v>
      </c>
      <c r="D983" s="95" t="s">
        <v>1126</v>
      </c>
      <c r="E983" s="93">
        <v>48000</v>
      </c>
      <c r="F983" s="93" t="s">
        <v>3904</v>
      </c>
      <c r="G983" s="96">
        <f>Data!$E983*VLOOKUP(Data!$F983,tblXrate[],2,FALSE)</f>
        <v>15206.427249917633</v>
      </c>
      <c r="H983" s="93" t="s">
        <v>1127</v>
      </c>
      <c r="I983" s="93" t="s">
        <v>51</v>
      </c>
      <c r="J983" s="93" t="s">
        <v>1128</v>
      </c>
      <c r="K983" s="93" t="str">
        <f>VLOOKUP(Data!$J983,tblCountries[[Actual]:[Mapping]],2,FALSE)</f>
        <v>Malaysia</v>
      </c>
      <c r="L983" s="93" t="str">
        <f>VLOOKUP(Data!$J983,tblCountries[[Actual]:[Continente]],3,FALSE)</f>
        <v>Asia</v>
      </c>
      <c r="M983" s="93" t="s">
        <v>8</v>
      </c>
      <c r="N983" s="97">
        <v>2</v>
      </c>
      <c r="O983" s="99" t="s">
        <v>4024</v>
      </c>
      <c r="P983" s="99" t="s">
        <v>4028</v>
      </c>
      <c r="Q983" s="100" t="s">
        <v>4048</v>
      </c>
    </row>
    <row r="984" spans="2:17" ht="15" customHeight="1" x14ac:dyDescent="0.25">
      <c r="B984" s="93" t="s">
        <v>2979</v>
      </c>
      <c r="C984" s="94">
        <v>41057.431921296295</v>
      </c>
      <c r="D984" s="95" t="s">
        <v>1129</v>
      </c>
      <c r="E984" s="93">
        <v>180000</v>
      </c>
      <c r="F984" s="93" t="s">
        <v>667</v>
      </c>
      <c r="G984" s="96">
        <f>Data!$E984*VLOOKUP(Data!$F984,tblXrate[],2,FALSE)</f>
        <v>143565.85684888897</v>
      </c>
      <c r="H984" s="93" t="s">
        <v>447</v>
      </c>
      <c r="I984" s="93" t="s">
        <v>51</v>
      </c>
      <c r="J984" s="93" t="s">
        <v>669</v>
      </c>
      <c r="K984" s="93" t="str">
        <f>VLOOKUP(Data!$J984,tblCountries[[Actual]:[Mapping]],2,FALSE)</f>
        <v>New Zealand</v>
      </c>
      <c r="L984" s="93" t="str">
        <f>VLOOKUP(Data!$J984,tblCountries[[Actual]:[Continente]],3,FALSE)</f>
        <v>Oceania</v>
      </c>
      <c r="M984" s="93" t="s">
        <v>8</v>
      </c>
      <c r="N984" s="97">
        <v>25</v>
      </c>
      <c r="O984" s="99" t="s">
        <v>4023</v>
      </c>
      <c r="P984" s="99" t="s">
        <v>4031</v>
      </c>
      <c r="Q984" s="100" t="s">
        <v>4049</v>
      </c>
    </row>
    <row r="985" spans="2:17" ht="15" customHeight="1" x14ac:dyDescent="0.25">
      <c r="B985" s="93" t="s">
        <v>2980</v>
      </c>
      <c r="C985" s="94">
        <v>41057.434618055559</v>
      </c>
      <c r="D985" s="95" t="s">
        <v>1130</v>
      </c>
      <c r="E985" s="93">
        <v>545000</v>
      </c>
      <c r="F985" s="93" t="s">
        <v>39</v>
      </c>
      <c r="G985" s="96">
        <f>Data!$E985*VLOOKUP(Data!$F985,tblXrate[],2,FALSE)</f>
        <v>9705.3145946561999</v>
      </c>
      <c r="H985" s="93" t="s">
        <v>1019</v>
      </c>
      <c r="I985" s="93" t="s">
        <v>51</v>
      </c>
      <c r="J985" s="93" t="s">
        <v>7</v>
      </c>
      <c r="K985" s="93" t="str">
        <f>VLOOKUP(Data!$J985,tblCountries[[Actual]:[Mapping]],2,FALSE)</f>
        <v>India</v>
      </c>
      <c r="L985" s="93" t="str">
        <f>VLOOKUP(Data!$J985,tblCountries[[Actual]:[Continente]],3,FALSE)</f>
        <v>Asia</v>
      </c>
      <c r="M985" s="93" t="s">
        <v>17</v>
      </c>
      <c r="N985" s="97">
        <v>6</v>
      </c>
      <c r="O985" s="98" t="s">
        <v>4021</v>
      </c>
      <c r="P985" s="99" t="s">
        <v>4027</v>
      </c>
      <c r="Q985" s="100" t="s">
        <v>4048</v>
      </c>
    </row>
    <row r="986" spans="2:17" ht="15" customHeight="1" x14ac:dyDescent="0.25">
      <c r="B986" s="93" t="s">
        <v>2981</v>
      </c>
      <c r="C986" s="94">
        <v>41057.435937499999</v>
      </c>
      <c r="D986" s="95" t="s">
        <v>1131</v>
      </c>
      <c r="E986" s="93">
        <v>1000000</v>
      </c>
      <c r="F986" s="93" t="s">
        <v>39</v>
      </c>
      <c r="G986" s="96">
        <f>Data!$E986*VLOOKUP(Data!$F986,tblXrate[],2,FALSE)</f>
        <v>17807.916687442568</v>
      </c>
      <c r="H986" s="93" t="s">
        <v>1132</v>
      </c>
      <c r="I986" s="93" t="s">
        <v>51</v>
      </c>
      <c r="J986" s="93" t="s">
        <v>7</v>
      </c>
      <c r="K986" s="93" t="str">
        <f>VLOOKUP(Data!$J986,tblCountries[[Actual]:[Mapping]],2,FALSE)</f>
        <v>India</v>
      </c>
      <c r="L986" s="93" t="str">
        <f>VLOOKUP(Data!$J986,tblCountries[[Actual]:[Continente]],3,FALSE)</f>
        <v>Asia</v>
      </c>
      <c r="M986" s="93" t="s">
        <v>12</v>
      </c>
      <c r="N986" s="97">
        <v>8</v>
      </c>
      <c r="O986" s="98" t="s">
        <v>4021</v>
      </c>
      <c r="P986" s="99" t="s">
        <v>4028</v>
      </c>
      <c r="Q986" s="100" t="s">
        <v>4048</v>
      </c>
    </row>
    <row r="987" spans="2:17" ht="15" customHeight="1" x14ac:dyDescent="0.25">
      <c r="B987" s="93" t="s">
        <v>2982</v>
      </c>
      <c r="C987" s="94">
        <v>41057.435972222222</v>
      </c>
      <c r="D987" s="95">
        <v>180000</v>
      </c>
      <c r="E987" s="93">
        <v>180000</v>
      </c>
      <c r="F987" s="93" t="s">
        <v>39</v>
      </c>
      <c r="G987" s="96">
        <f>Data!$E987*VLOOKUP(Data!$F987,tblXrate[],2,FALSE)</f>
        <v>3205.4250037396623</v>
      </c>
      <c r="H987" s="93" t="s">
        <v>1133</v>
      </c>
      <c r="I987" s="93" t="s">
        <v>19</v>
      </c>
      <c r="J987" s="93" t="s">
        <v>1134</v>
      </c>
      <c r="K987" s="93" t="str">
        <f>VLOOKUP(Data!$J987,tblCountries[[Actual]:[Mapping]],2,FALSE)</f>
        <v>India</v>
      </c>
      <c r="L987" s="93" t="str">
        <f>VLOOKUP(Data!$J987,tblCountries[[Actual]:[Continente]],3,FALSE)</f>
        <v>Asia</v>
      </c>
      <c r="M987" s="93" t="s">
        <v>8</v>
      </c>
      <c r="N987" s="97">
        <v>10</v>
      </c>
      <c r="O987" s="99" t="s">
        <v>4020</v>
      </c>
      <c r="P987" s="99" t="s">
        <v>4027</v>
      </c>
      <c r="Q987" s="100" t="s">
        <v>4048</v>
      </c>
    </row>
    <row r="988" spans="2:17" ht="15" customHeight="1" x14ac:dyDescent="0.25">
      <c r="B988" s="93" t="s">
        <v>2983</v>
      </c>
      <c r="C988" s="94">
        <v>41057.437280092592</v>
      </c>
      <c r="D988" s="95" t="s">
        <v>1135</v>
      </c>
      <c r="E988" s="93">
        <v>45000</v>
      </c>
      <c r="F988" s="93" t="s">
        <v>5</v>
      </c>
      <c r="G988" s="96">
        <f>Data!$E988*VLOOKUP(Data!$F988,tblXrate[],2,FALSE)</f>
        <v>45000</v>
      </c>
      <c r="H988" s="93" t="s">
        <v>1136</v>
      </c>
      <c r="I988" s="93" t="s">
        <v>309</v>
      </c>
      <c r="J988" s="93" t="s">
        <v>14</v>
      </c>
      <c r="K988" s="93" t="str">
        <f>VLOOKUP(Data!$J988,tblCountries[[Actual]:[Mapping]],2,FALSE)</f>
        <v>USA</v>
      </c>
      <c r="L988" s="93" t="str">
        <f>VLOOKUP(Data!$J988,tblCountries[[Actual]:[Continente]],3,FALSE)</f>
        <v>America</v>
      </c>
      <c r="M988" s="93" t="s">
        <v>12</v>
      </c>
      <c r="N988" s="97">
        <v>3</v>
      </c>
      <c r="O988" s="99" t="s">
        <v>4024</v>
      </c>
      <c r="P988" s="99" t="s">
        <v>4029</v>
      </c>
      <c r="Q988" s="100" t="s">
        <v>4048</v>
      </c>
    </row>
    <row r="989" spans="2:17" ht="15" customHeight="1" x14ac:dyDescent="0.25">
      <c r="B989" s="93" t="s">
        <v>2984</v>
      </c>
      <c r="C989" s="94">
        <v>41057.443668981483</v>
      </c>
      <c r="D989" s="95">
        <v>700000</v>
      </c>
      <c r="E989" s="93">
        <v>700000</v>
      </c>
      <c r="F989" s="93" t="s">
        <v>39</v>
      </c>
      <c r="G989" s="96">
        <f>Data!$E989*VLOOKUP(Data!$F989,tblXrate[],2,FALSE)</f>
        <v>12465.541681209797</v>
      </c>
      <c r="H989" s="93" t="s">
        <v>1137</v>
      </c>
      <c r="I989" s="93" t="s">
        <v>51</v>
      </c>
      <c r="J989" s="93" t="s">
        <v>7</v>
      </c>
      <c r="K989" s="93" t="str">
        <f>VLOOKUP(Data!$J989,tblCountries[[Actual]:[Mapping]],2,FALSE)</f>
        <v>India</v>
      </c>
      <c r="L989" s="93" t="str">
        <f>VLOOKUP(Data!$J989,tblCountries[[Actual]:[Continente]],3,FALSE)</f>
        <v>Asia</v>
      </c>
      <c r="M989" s="93" t="s">
        <v>17</v>
      </c>
      <c r="N989" s="97">
        <v>7</v>
      </c>
      <c r="O989" s="98" t="s">
        <v>4021</v>
      </c>
      <c r="P989" s="99" t="s">
        <v>4028</v>
      </c>
      <c r="Q989" s="100" t="s">
        <v>4048</v>
      </c>
    </row>
    <row r="990" spans="2:17" ht="15" customHeight="1" x14ac:dyDescent="0.25">
      <c r="B990" s="93" t="s">
        <v>2985</v>
      </c>
      <c r="C990" s="94">
        <v>41057.4455787037</v>
      </c>
      <c r="D990" s="95">
        <v>94000</v>
      </c>
      <c r="E990" s="93">
        <v>94000</v>
      </c>
      <c r="F990" s="93" t="s">
        <v>81</v>
      </c>
      <c r="G990" s="96">
        <f>Data!$E990*VLOOKUP(Data!$F990,tblXrate[],2,FALSE)</f>
        <v>95871.50770184776</v>
      </c>
      <c r="H990" s="93" t="s">
        <v>1138</v>
      </c>
      <c r="I990" s="93" t="s">
        <v>19</v>
      </c>
      <c r="J990" s="93" t="s">
        <v>83</v>
      </c>
      <c r="K990" s="93" t="str">
        <f>VLOOKUP(Data!$J990,tblCountries[[Actual]:[Mapping]],2,FALSE)</f>
        <v>Australia</v>
      </c>
      <c r="L990" s="93" t="str">
        <f>VLOOKUP(Data!$J990,tblCountries[[Actual]:[Continente]],3,FALSE)</f>
        <v>Oceania</v>
      </c>
      <c r="M990" s="93" t="s">
        <v>17</v>
      </c>
      <c r="N990" s="97">
        <v>14</v>
      </c>
      <c r="O990" s="99" t="s">
        <v>4020</v>
      </c>
      <c r="P990" s="99" t="s">
        <v>4030</v>
      </c>
      <c r="Q990" s="100" t="s">
        <v>4049</v>
      </c>
    </row>
    <row r="991" spans="2:17" ht="15" customHeight="1" x14ac:dyDescent="0.25">
      <c r="B991" s="93" t="s">
        <v>2986</v>
      </c>
      <c r="C991" s="94">
        <v>41057.445925925924</v>
      </c>
      <c r="D991" s="95">
        <v>170000</v>
      </c>
      <c r="E991" s="93">
        <v>170000</v>
      </c>
      <c r="F991" s="93" t="s">
        <v>81</v>
      </c>
      <c r="G991" s="96">
        <f>Data!$E991*VLOOKUP(Data!$F991,tblXrate[],2,FALSE)</f>
        <v>173384.64158844808</v>
      </c>
      <c r="H991" s="93" t="s">
        <v>1139</v>
      </c>
      <c r="I991" s="93" t="s">
        <v>355</v>
      </c>
      <c r="J991" s="93" t="s">
        <v>83</v>
      </c>
      <c r="K991" s="93" t="str">
        <f>VLOOKUP(Data!$J991,tblCountries[[Actual]:[Mapping]],2,FALSE)</f>
        <v>Australia</v>
      </c>
      <c r="L991" s="93" t="str">
        <f>VLOOKUP(Data!$J991,tblCountries[[Actual]:[Continente]],3,FALSE)</f>
        <v>Oceania</v>
      </c>
      <c r="M991" s="93" t="s">
        <v>17</v>
      </c>
      <c r="N991" s="97">
        <v>8</v>
      </c>
      <c r="O991" s="98" t="s">
        <v>4021</v>
      </c>
      <c r="P991" s="99" t="s">
        <v>4031</v>
      </c>
      <c r="Q991" s="100" t="s">
        <v>4049</v>
      </c>
    </row>
    <row r="992" spans="2:17" ht="15" customHeight="1" x14ac:dyDescent="0.25">
      <c r="B992" s="93" t="s">
        <v>2987</v>
      </c>
      <c r="C992" s="94">
        <v>41057.466585648152</v>
      </c>
      <c r="D992" s="95">
        <v>650000</v>
      </c>
      <c r="E992" s="93">
        <v>650000</v>
      </c>
      <c r="F992" s="93" t="s">
        <v>39</v>
      </c>
      <c r="G992" s="96">
        <f>Data!$E992*VLOOKUP(Data!$F992,tblXrate[],2,FALSE)</f>
        <v>11575.14584683767</v>
      </c>
      <c r="H992" s="93" t="s">
        <v>1140</v>
      </c>
      <c r="I992" s="93" t="s">
        <v>51</v>
      </c>
      <c r="J992" s="93" t="s">
        <v>7</v>
      </c>
      <c r="K992" s="93" t="str">
        <f>VLOOKUP(Data!$J992,tblCountries[[Actual]:[Mapping]],2,FALSE)</f>
        <v>India</v>
      </c>
      <c r="L992" s="93" t="str">
        <f>VLOOKUP(Data!$J992,tblCountries[[Actual]:[Continente]],3,FALSE)</f>
        <v>Asia</v>
      </c>
      <c r="M992" s="93" t="s">
        <v>17</v>
      </c>
      <c r="N992" s="97">
        <v>1</v>
      </c>
      <c r="O992" s="99" t="s">
        <v>4024</v>
      </c>
      <c r="P992" s="99" t="s">
        <v>4027</v>
      </c>
      <c r="Q992" s="100" t="s">
        <v>4048</v>
      </c>
    </row>
    <row r="993" spans="2:17" ht="15" customHeight="1" x14ac:dyDescent="0.25">
      <c r="B993" s="93" t="s">
        <v>2988</v>
      </c>
      <c r="C993" s="94">
        <v>41057.480092592596</v>
      </c>
      <c r="D993" s="95">
        <v>18000</v>
      </c>
      <c r="E993" s="93">
        <v>18000</v>
      </c>
      <c r="F993" s="93" t="s">
        <v>5</v>
      </c>
      <c r="G993" s="96">
        <f>Data!$E993*VLOOKUP(Data!$F993,tblXrate[],2,FALSE)</f>
        <v>18000</v>
      </c>
      <c r="H993" s="93" t="s">
        <v>1141</v>
      </c>
      <c r="I993" s="93" t="s">
        <v>66</v>
      </c>
      <c r="J993" s="93" t="s">
        <v>7</v>
      </c>
      <c r="K993" s="93" t="str">
        <f>VLOOKUP(Data!$J993,tblCountries[[Actual]:[Mapping]],2,FALSE)</f>
        <v>India</v>
      </c>
      <c r="L993" s="93" t="str">
        <f>VLOOKUP(Data!$J993,tblCountries[[Actual]:[Continente]],3,FALSE)</f>
        <v>Asia</v>
      </c>
      <c r="M993" s="93" t="s">
        <v>12</v>
      </c>
      <c r="N993" s="97">
        <v>8</v>
      </c>
      <c r="O993" s="98" t="s">
        <v>4021</v>
      </c>
      <c r="P993" s="99" t="s">
        <v>4028</v>
      </c>
      <c r="Q993" s="100" t="s">
        <v>4048</v>
      </c>
    </row>
    <row r="994" spans="2:17" ht="15" customHeight="1" x14ac:dyDescent="0.25">
      <c r="B994" s="93" t="s">
        <v>2989</v>
      </c>
      <c r="C994" s="94">
        <v>41057.481307870374</v>
      </c>
      <c r="D994" s="95" t="s">
        <v>1111</v>
      </c>
      <c r="E994" s="93">
        <v>70000</v>
      </c>
      <c r="F994" s="93" t="s">
        <v>81</v>
      </c>
      <c r="G994" s="96">
        <f>Data!$E994*VLOOKUP(Data!$F994,tblXrate[],2,FALSE)</f>
        <v>71393.675948184507</v>
      </c>
      <c r="H994" s="93" t="s">
        <v>138</v>
      </c>
      <c r="I994" s="93" t="s">
        <v>3940</v>
      </c>
      <c r="J994" s="93" t="s">
        <v>83</v>
      </c>
      <c r="K994" s="93" t="str">
        <f>VLOOKUP(Data!$J994,tblCountries[[Actual]:[Mapping]],2,FALSE)</f>
        <v>Australia</v>
      </c>
      <c r="L994" s="93" t="str">
        <f>VLOOKUP(Data!$J994,tblCountries[[Actual]:[Continente]],3,FALSE)</f>
        <v>Oceania</v>
      </c>
      <c r="M994" s="93" t="s">
        <v>12</v>
      </c>
      <c r="N994" s="97">
        <v>2</v>
      </c>
      <c r="O994" s="99" t="s">
        <v>4024</v>
      </c>
      <c r="P994" s="99" t="s">
        <v>4030</v>
      </c>
      <c r="Q994" s="100" t="s">
        <v>4049</v>
      </c>
    </row>
    <row r="995" spans="2:17" ht="15" customHeight="1" x14ac:dyDescent="0.25">
      <c r="B995" s="93" t="s">
        <v>2990</v>
      </c>
      <c r="C995" s="94">
        <v>41057.48133101852</v>
      </c>
      <c r="D995" s="95" t="s">
        <v>1142</v>
      </c>
      <c r="E995" s="93">
        <v>350000</v>
      </c>
      <c r="F995" s="93" t="s">
        <v>39</v>
      </c>
      <c r="G995" s="96">
        <f>Data!$E995*VLOOKUP(Data!$F995,tblXrate[],2,FALSE)</f>
        <v>6232.7708406048987</v>
      </c>
      <c r="H995" s="93" t="s">
        <v>152</v>
      </c>
      <c r="I995" s="93" t="s">
        <v>19</v>
      </c>
      <c r="J995" s="93" t="s">
        <v>7</v>
      </c>
      <c r="K995" s="93" t="str">
        <f>VLOOKUP(Data!$J995,tblCountries[[Actual]:[Mapping]],2,FALSE)</f>
        <v>India</v>
      </c>
      <c r="L995" s="93" t="str">
        <f>VLOOKUP(Data!$J995,tblCountries[[Actual]:[Continente]],3,FALSE)</f>
        <v>Asia</v>
      </c>
      <c r="M995" s="93" t="s">
        <v>8</v>
      </c>
      <c r="N995" s="97">
        <v>2.5</v>
      </c>
      <c r="O995" s="99" t="s">
        <v>4024</v>
      </c>
      <c r="P995" s="99" t="s">
        <v>4027</v>
      </c>
      <c r="Q995" s="100" t="s">
        <v>4048</v>
      </c>
    </row>
    <row r="996" spans="2:17" ht="15" customHeight="1" x14ac:dyDescent="0.25">
      <c r="B996" s="93" t="s">
        <v>2991</v>
      </c>
      <c r="C996" s="94">
        <v>41057.484224537038</v>
      </c>
      <c r="D996" s="95" t="s">
        <v>1143</v>
      </c>
      <c r="E996" s="93">
        <v>240000</v>
      </c>
      <c r="F996" s="93" t="s">
        <v>1144</v>
      </c>
      <c r="G996" s="96">
        <f>Data!$E996*VLOOKUP(Data!$F996,tblXrate[],2,FALSE)</f>
        <v>1805.7739622442759</v>
      </c>
      <c r="H996" s="93" t="s">
        <v>936</v>
      </c>
      <c r="I996" s="93" t="s">
        <v>51</v>
      </c>
      <c r="J996" s="93" t="s">
        <v>713</v>
      </c>
      <c r="K996" s="93" t="str">
        <f>VLOOKUP(Data!$J996,tblCountries[[Actual]:[Mapping]],2,FALSE)</f>
        <v>Sri Lanka</v>
      </c>
      <c r="L996" s="93" t="str">
        <f>VLOOKUP(Data!$J996,tblCountries[[Actual]:[Continente]],3,FALSE)</f>
        <v>Asia</v>
      </c>
      <c r="M996" s="93" t="s">
        <v>8</v>
      </c>
      <c r="N996" s="97">
        <v>3</v>
      </c>
      <c r="O996" s="99" t="s">
        <v>4024</v>
      </c>
      <c r="P996" s="99" t="s">
        <v>4027</v>
      </c>
      <c r="Q996" s="100" t="s">
        <v>4048</v>
      </c>
    </row>
    <row r="997" spans="2:17" ht="15" customHeight="1" x14ac:dyDescent="0.25">
      <c r="B997" s="93" t="s">
        <v>2992</v>
      </c>
      <c r="C997" s="94">
        <v>41057.48542824074</v>
      </c>
      <c r="D997" s="95" t="s">
        <v>1145</v>
      </c>
      <c r="E997" s="93">
        <v>640000</v>
      </c>
      <c r="F997" s="93" t="s">
        <v>39</v>
      </c>
      <c r="G997" s="96">
        <f>Data!$E997*VLOOKUP(Data!$F997,tblXrate[],2,FALSE)</f>
        <v>11397.066679963244</v>
      </c>
      <c r="H997" s="93" t="s">
        <v>1146</v>
      </c>
      <c r="I997" s="93" t="s">
        <v>19</v>
      </c>
      <c r="J997" s="93" t="s">
        <v>7</v>
      </c>
      <c r="K997" s="93" t="str">
        <f>VLOOKUP(Data!$J997,tblCountries[[Actual]:[Mapping]],2,FALSE)</f>
        <v>India</v>
      </c>
      <c r="L997" s="93" t="str">
        <f>VLOOKUP(Data!$J997,tblCountries[[Actual]:[Continente]],3,FALSE)</f>
        <v>Asia</v>
      </c>
      <c r="M997" s="93" t="s">
        <v>12</v>
      </c>
      <c r="N997" s="97">
        <v>6</v>
      </c>
      <c r="O997" s="98" t="s">
        <v>4021</v>
      </c>
      <c r="P997" s="99" t="s">
        <v>4027</v>
      </c>
      <c r="Q997" s="100" t="s">
        <v>4048</v>
      </c>
    </row>
    <row r="998" spans="2:17" ht="15" customHeight="1" x14ac:dyDescent="0.25">
      <c r="B998" s="93" t="s">
        <v>2993</v>
      </c>
      <c r="C998" s="94">
        <v>41057.486932870372</v>
      </c>
      <c r="D998" s="95">
        <v>15000</v>
      </c>
      <c r="E998" s="93">
        <v>15000</v>
      </c>
      <c r="F998" s="93" t="s">
        <v>5</v>
      </c>
      <c r="G998" s="96">
        <f>Data!$E998*VLOOKUP(Data!$F998,tblXrate[],2,FALSE)</f>
        <v>15000</v>
      </c>
      <c r="H998" s="93" t="s">
        <v>1147</v>
      </c>
      <c r="I998" s="93" t="s">
        <v>51</v>
      </c>
      <c r="J998" s="93" t="s">
        <v>7</v>
      </c>
      <c r="K998" s="93" t="str">
        <f>VLOOKUP(Data!$J998,tblCountries[[Actual]:[Mapping]],2,FALSE)</f>
        <v>India</v>
      </c>
      <c r="L998" s="93" t="str">
        <f>VLOOKUP(Data!$J998,tblCountries[[Actual]:[Continente]],3,FALSE)</f>
        <v>Asia</v>
      </c>
      <c r="M998" s="93" t="s">
        <v>8</v>
      </c>
      <c r="N998" s="97">
        <v>4</v>
      </c>
      <c r="O998" s="99" t="s">
        <v>4024</v>
      </c>
      <c r="P998" s="99" t="s">
        <v>4028</v>
      </c>
      <c r="Q998" s="100" t="s">
        <v>4048</v>
      </c>
    </row>
    <row r="999" spans="2:17" ht="15" customHeight="1" x14ac:dyDescent="0.25">
      <c r="B999" s="93" t="s">
        <v>2994</v>
      </c>
      <c r="C999" s="94">
        <v>41057.499062499999</v>
      </c>
      <c r="D999" s="95" t="s">
        <v>1148</v>
      </c>
      <c r="E999" s="93">
        <v>308500</v>
      </c>
      <c r="F999" s="93" t="s">
        <v>584</v>
      </c>
      <c r="G999" s="96">
        <f>Data!$E999*VLOOKUP(Data!$F999,tblXrate[],2,FALSE)</f>
        <v>37612.869087708088</v>
      </c>
      <c r="H999" s="93" t="s">
        <v>1149</v>
      </c>
      <c r="I999" s="93" t="s">
        <v>51</v>
      </c>
      <c r="J999" s="93" t="s">
        <v>47</v>
      </c>
      <c r="K999" s="93" t="str">
        <f>VLOOKUP(Data!$J999,tblCountries[[Actual]:[Mapping]],2,FALSE)</f>
        <v>South Africa</v>
      </c>
      <c r="L999" s="93" t="str">
        <f>VLOOKUP(Data!$J999,tblCountries[[Actual]:[Continente]],3,FALSE)</f>
        <v>Africa</v>
      </c>
      <c r="M999" s="93" t="s">
        <v>12</v>
      </c>
      <c r="N999" s="97">
        <v>3</v>
      </c>
      <c r="O999" s="99" t="s">
        <v>4024</v>
      </c>
      <c r="P999" s="99" t="s">
        <v>4029</v>
      </c>
      <c r="Q999" s="100" t="s">
        <v>4048</v>
      </c>
    </row>
    <row r="1000" spans="2:17" ht="15" customHeight="1" x14ac:dyDescent="0.25">
      <c r="B1000" s="93" t="s">
        <v>2995</v>
      </c>
      <c r="C1000" s="94">
        <v>41057.500162037039</v>
      </c>
      <c r="D1000" s="95">
        <v>3.65</v>
      </c>
      <c r="E1000" s="93">
        <v>365000</v>
      </c>
      <c r="F1000" s="93" t="s">
        <v>39</v>
      </c>
      <c r="G1000" s="96">
        <f>Data!$E1000*VLOOKUP(Data!$F1000,tblXrate[],2,FALSE)</f>
        <v>6499.8895909165376</v>
      </c>
      <c r="H1000" s="93" t="s">
        <v>1150</v>
      </c>
      <c r="I1000" s="93" t="s">
        <v>19</v>
      </c>
      <c r="J1000" s="93" t="s">
        <v>7</v>
      </c>
      <c r="K1000" s="93" t="str">
        <f>VLOOKUP(Data!$J1000,tblCountries[[Actual]:[Mapping]],2,FALSE)</f>
        <v>India</v>
      </c>
      <c r="L1000" s="93" t="str">
        <f>VLOOKUP(Data!$J1000,tblCountries[[Actual]:[Continente]],3,FALSE)</f>
        <v>Asia</v>
      </c>
      <c r="M1000" s="93" t="s">
        <v>8</v>
      </c>
      <c r="N1000" s="97">
        <v>3</v>
      </c>
      <c r="O1000" s="99" t="s">
        <v>4024</v>
      </c>
      <c r="P1000" s="99" t="s">
        <v>4027</v>
      </c>
      <c r="Q1000" s="100" t="s">
        <v>4048</v>
      </c>
    </row>
    <row r="1001" spans="2:17" ht="15" customHeight="1" x14ac:dyDescent="0.25">
      <c r="B1001" s="93" t="s">
        <v>2996</v>
      </c>
      <c r="C1001" s="94">
        <v>41057.506678240738</v>
      </c>
      <c r="D1001" s="95" t="s">
        <v>1151</v>
      </c>
      <c r="E1001" s="93">
        <v>20000</v>
      </c>
      <c r="F1001" s="93" t="s">
        <v>5</v>
      </c>
      <c r="G1001" s="96">
        <f>Data!$E1001*VLOOKUP(Data!$F1001,tblXrate[],2,FALSE)</f>
        <v>20000</v>
      </c>
      <c r="H1001" s="93" t="s">
        <v>1152</v>
      </c>
      <c r="I1001" s="93" t="s">
        <v>3938</v>
      </c>
      <c r="J1001" s="93" t="s">
        <v>1153</v>
      </c>
      <c r="K1001" s="93" t="str">
        <f>VLOOKUP(Data!$J1001,tblCountries[[Actual]:[Mapping]],2,FALSE)</f>
        <v>Paraguay</v>
      </c>
      <c r="L1001" s="93" t="str">
        <f>VLOOKUP(Data!$J1001,tblCountries[[Actual]:[Continente]],3,FALSE)</f>
        <v>America</v>
      </c>
      <c r="M1001" s="93" t="s">
        <v>12</v>
      </c>
      <c r="N1001" s="97">
        <v>6</v>
      </c>
      <c r="O1001" s="98" t="s">
        <v>4021</v>
      </c>
      <c r="P1001" s="99" t="s">
        <v>4028</v>
      </c>
      <c r="Q1001" s="100" t="s">
        <v>4048</v>
      </c>
    </row>
    <row r="1002" spans="2:17" ht="15" customHeight="1" x14ac:dyDescent="0.25">
      <c r="B1002" s="93" t="s">
        <v>2997</v>
      </c>
      <c r="C1002" s="94">
        <v>41057.507048611114</v>
      </c>
      <c r="D1002" s="95">
        <v>7265</v>
      </c>
      <c r="E1002" s="93">
        <v>7265</v>
      </c>
      <c r="F1002" s="93" t="s">
        <v>5</v>
      </c>
      <c r="G1002" s="96">
        <f>Data!$E1002*VLOOKUP(Data!$F1002,tblXrate[],2,FALSE)</f>
        <v>7265</v>
      </c>
      <c r="H1002" s="93" t="s">
        <v>1154</v>
      </c>
      <c r="I1002" s="93" t="s">
        <v>278</v>
      </c>
      <c r="J1002" s="93" t="s">
        <v>7</v>
      </c>
      <c r="K1002" s="93" t="str">
        <f>VLOOKUP(Data!$J1002,tblCountries[[Actual]:[Mapping]],2,FALSE)</f>
        <v>India</v>
      </c>
      <c r="L1002" s="93" t="str">
        <f>VLOOKUP(Data!$J1002,tblCountries[[Actual]:[Continente]],3,FALSE)</f>
        <v>Asia</v>
      </c>
      <c r="M1002" s="93" t="s">
        <v>8</v>
      </c>
      <c r="N1002" s="97">
        <v>6</v>
      </c>
      <c r="O1002" s="98" t="s">
        <v>4021</v>
      </c>
      <c r="P1002" s="99" t="s">
        <v>4027</v>
      </c>
      <c r="Q1002" s="100" t="s">
        <v>4048</v>
      </c>
    </row>
    <row r="1003" spans="2:17" ht="15" customHeight="1" x14ac:dyDescent="0.25">
      <c r="B1003" s="93" t="s">
        <v>2998</v>
      </c>
      <c r="C1003" s="94">
        <v>41057.511030092595</v>
      </c>
      <c r="D1003" s="95" t="s">
        <v>1155</v>
      </c>
      <c r="E1003" s="93">
        <v>92000</v>
      </c>
      <c r="F1003" s="93" t="s">
        <v>1156</v>
      </c>
      <c r="G1003" s="96">
        <f>Data!$E1003*VLOOKUP(Data!$F1003,tblXrate[],2,FALSE)</f>
        <v>72571.80269935554</v>
      </c>
      <c r="H1003" s="93" t="s">
        <v>641</v>
      </c>
      <c r="I1003" s="93" t="s">
        <v>51</v>
      </c>
      <c r="J1003" s="93" t="s">
        <v>170</v>
      </c>
      <c r="K1003" s="93" t="str">
        <f>VLOOKUP(Data!$J1003,tblCountries[[Actual]:[Mapping]],2,FALSE)</f>
        <v>Singapore</v>
      </c>
      <c r="L1003" s="93" t="str">
        <f>VLOOKUP(Data!$J1003,tblCountries[[Actual]:[Continente]],3,FALSE)</f>
        <v>Asia</v>
      </c>
      <c r="M1003" s="93" t="s">
        <v>12</v>
      </c>
      <c r="N1003" s="97">
        <v>15</v>
      </c>
      <c r="O1003" s="99" t="s">
        <v>4020</v>
      </c>
      <c r="P1003" s="99" t="s">
        <v>4030</v>
      </c>
      <c r="Q1003" s="100" t="s">
        <v>4049</v>
      </c>
    </row>
    <row r="1004" spans="2:17" ht="15" customHeight="1" x14ac:dyDescent="0.25">
      <c r="B1004" s="93" t="s">
        <v>2999</v>
      </c>
      <c r="C1004" s="94">
        <v>41057.514444444445</v>
      </c>
      <c r="D1004" s="95" t="s">
        <v>1157</v>
      </c>
      <c r="E1004" s="93">
        <v>450000</v>
      </c>
      <c r="F1004" s="93" t="s">
        <v>39</v>
      </c>
      <c r="G1004" s="96">
        <f>Data!$E1004*VLOOKUP(Data!$F1004,tblXrate[],2,FALSE)</f>
        <v>8013.5625093491553</v>
      </c>
      <c r="H1004" s="93" t="s">
        <v>801</v>
      </c>
      <c r="I1004" s="93" t="s">
        <v>51</v>
      </c>
      <c r="J1004" s="93" t="s">
        <v>7</v>
      </c>
      <c r="K1004" s="93" t="str">
        <f>VLOOKUP(Data!$J1004,tblCountries[[Actual]:[Mapping]],2,FALSE)</f>
        <v>India</v>
      </c>
      <c r="L1004" s="93" t="str">
        <f>VLOOKUP(Data!$J1004,tblCountries[[Actual]:[Continente]],3,FALSE)</f>
        <v>Asia</v>
      </c>
      <c r="M1004" s="93" t="s">
        <v>12</v>
      </c>
      <c r="N1004" s="97">
        <v>15</v>
      </c>
      <c r="O1004" s="99" t="s">
        <v>4020</v>
      </c>
      <c r="P1004" s="99" t="s">
        <v>4027</v>
      </c>
      <c r="Q1004" s="100" t="s">
        <v>4048</v>
      </c>
    </row>
    <row r="1005" spans="2:17" ht="15" customHeight="1" x14ac:dyDescent="0.25">
      <c r="B1005" s="93" t="s">
        <v>3000</v>
      </c>
      <c r="C1005" s="94">
        <v>41057.518067129633</v>
      </c>
      <c r="D1005" s="95" t="s">
        <v>1158</v>
      </c>
      <c r="E1005" s="93">
        <v>570000</v>
      </c>
      <c r="F1005" s="93" t="s">
        <v>39</v>
      </c>
      <c r="G1005" s="96">
        <f>Data!$E1005*VLOOKUP(Data!$F1005,tblXrate[],2,FALSE)</f>
        <v>10150.512511842264</v>
      </c>
      <c r="H1005" s="93" t="s">
        <v>1159</v>
      </c>
      <c r="I1005" s="93" t="s">
        <v>19</v>
      </c>
      <c r="J1005" s="93" t="s">
        <v>7</v>
      </c>
      <c r="K1005" s="93" t="str">
        <f>VLOOKUP(Data!$J1005,tblCountries[[Actual]:[Mapping]],2,FALSE)</f>
        <v>India</v>
      </c>
      <c r="L1005" s="93" t="str">
        <f>VLOOKUP(Data!$J1005,tblCountries[[Actual]:[Continente]],3,FALSE)</f>
        <v>Asia</v>
      </c>
      <c r="M1005" s="93" t="s">
        <v>8</v>
      </c>
      <c r="N1005" s="97">
        <v>5</v>
      </c>
      <c r="O1005" s="98" t="s">
        <v>4021</v>
      </c>
      <c r="P1005" s="99" t="s">
        <v>4027</v>
      </c>
      <c r="Q1005" s="100" t="s">
        <v>4048</v>
      </c>
    </row>
    <row r="1006" spans="2:17" ht="15" customHeight="1" x14ac:dyDescent="0.25">
      <c r="B1006" s="93" t="s">
        <v>3001</v>
      </c>
      <c r="C1006" s="94">
        <v>41057.518541666665</v>
      </c>
      <c r="D1006" s="95">
        <v>65000</v>
      </c>
      <c r="E1006" s="93">
        <v>65000</v>
      </c>
      <c r="F1006" s="93" t="s">
        <v>5</v>
      </c>
      <c r="G1006" s="96">
        <f>Data!$E1006*VLOOKUP(Data!$F1006,tblXrate[],2,FALSE)</f>
        <v>65000</v>
      </c>
      <c r="H1006" s="93" t="s">
        <v>487</v>
      </c>
      <c r="I1006" s="93" t="s">
        <v>487</v>
      </c>
      <c r="J1006" s="93" t="s">
        <v>14</v>
      </c>
      <c r="K1006" s="93" t="str">
        <f>VLOOKUP(Data!$J1006,tblCountries[[Actual]:[Mapping]],2,FALSE)</f>
        <v>USA</v>
      </c>
      <c r="L1006" s="93" t="str">
        <f>VLOOKUP(Data!$J1006,tblCountries[[Actual]:[Continente]],3,FALSE)</f>
        <v>America</v>
      </c>
      <c r="M1006" s="93" t="s">
        <v>8</v>
      </c>
      <c r="N1006" s="97">
        <v>9</v>
      </c>
      <c r="O1006" s="98" t="s">
        <v>4021</v>
      </c>
      <c r="P1006" s="99" t="s">
        <v>4030</v>
      </c>
      <c r="Q1006" s="100" t="s">
        <v>4049</v>
      </c>
    </row>
    <row r="1007" spans="2:17" ht="15" customHeight="1" x14ac:dyDescent="0.25">
      <c r="B1007" s="93" t="s">
        <v>3002</v>
      </c>
      <c r="C1007" s="94">
        <v>41057.522361111114</v>
      </c>
      <c r="D1007" s="95">
        <v>300000</v>
      </c>
      <c r="E1007" s="93">
        <v>300000</v>
      </c>
      <c r="F1007" s="93" t="s">
        <v>31</v>
      </c>
      <c r="G1007" s="96">
        <f>Data!$E1007*VLOOKUP(Data!$F1007,tblXrate[],2,FALSE)</f>
        <v>3184.2266150397395</v>
      </c>
      <c r="H1007" s="93" t="s">
        <v>894</v>
      </c>
      <c r="I1007" s="93" t="s">
        <v>51</v>
      </c>
      <c r="J1007" s="93" t="s">
        <v>16</v>
      </c>
      <c r="K1007" s="93" t="str">
        <f>VLOOKUP(Data!$J1007,tblCountries[[Actual]:[Mapping]],2,FALSE)</f>
        <v>Pakistan</v>
      </c>
      <c r="L1007" s="93" t="str">
        <f>VLOOKUP(Data!$J1007,tblCountries[[Actual]:[Continente]],3,FALSE)</f>
        <v>Asia</v>
      </c>
      <c r="M1007" s="93" t="s">
        <v>8</v>
      </c>
      <c r="N1007" s="97">
        <v>4</v>
      </c>
      <c r="O1007" s="99" t="s">
        <v>4024</v>
      </c>
      <c r="P1007" s="99" t="s">
        <v>4027</v>
      </c>
      <c r="Q1007" s="100" t="s">
        <v>4048</v>
      </c>
    </row>
    <row r="1008" spans="2:17" ht="15" customHeight="1" x14ac:dyDescent="0.25">
      <c r="B1008" s="93" t="s">
        <v>3003</v>
      </c>
      <c r="C1008" s="94">
        <v>41057.524745370371</v>
      </c>
      <c r="D1008" s="95" t="s">
        <v>1160</v>
      </c>
      <c r="E1008" s="93">
        <v>612000</v>
      </c>
      <c r="F1008" s="93" t="s">
        <v>39</v>
      </c>
      <c r="G1008" s="96">
        <f>Data!$E1008*VLOOKUP(Data!$F1008,tblXrate[],2,FALSE)</f>
        <v>10898.445012714852</v>
      </c>
      <c r="H1008" s="93" t="s">
        <v>1161</v>
      </c>
      <c r="I1008" s="93" t="s">
        <v>51</v>
      </c>
      <c r="J1008" s="93" t="s">
        <v>7</v>
      </c>
      <c r="K1008" s="93" t="str">
        <f>VLOOKUP(Data!$J1008,tblCountries[[Actual]:[Mapping]],2,FALSE)</f>
        <v>India</v>
      </c>
      <c r="L1008" s="93" t="str">
        <f>VLOOKUP(Data!$J1008,tblCountries[[Actual]:[Continente]],3,FALSE)</f>
        <v>Asia</v>
      </c>
      <c r="M1008" s="93" t="s">
        <v>17</v>
      </c>
      <c r="N1008" s="97">
        <v>13</v>
      </c>
      <c r="O1008" s="99" t="s">
        <v>4020</v>
      </c>
      <c r="P1008" s="99" t="s">
        <v>4027</v>
      </c>
      <c r="Q1008" s="100" t="s">
        <v>4048</v>
      </c>
    </row>
    <row r="1009" spans="2:17" ht="15" customHeight="1" x14ac:dyDescent="0.25">
      <c r="B1009" s="93" t="s">
        <v>3004</v>
      </c>
      <c r="C1009" s="94">
        <v>41057.528078703705</v>
      </c>
      <c r="D1009" s="95">
        <v>900</v>
      </c>
      <c r="E1009" s="93">
        <v>10800</v>
      </c>
      <c r="F1009" s="93" t="s">
        <v>5</v>
      </c>
      <c r="G1009" s="96">
        <f>Data!$E1009*VLOOKUP(Data!$F1009,tblXrate[],2,FALSE)</f>
        <v>10800</v>
      </c>
      <c r="H1009" s="93" t="s">
        <v>1162</v>
      </c>
      <c r="I1009" s="93" t="s">
        <v>51</v>
      </c>
      <c r="J1009" s="93" t="s">
        <v>16</v>
      </c>
      <c r="K1009" s="93" t="str">
        <f>VLOOKUP(Data!$J1009,tblCountries[[Actual]:[Mapping]],2,FALSE)</f>
        <v>Pakistan</v>
      </c>
      <c r="L1009" s="93" t="str">
        <f>VLOOKUP(Data!$J1009,tblCountries[[Actual]:[Continente]],3,FALSE)</f>
        <v>Asia</v>
      </c>
      <c r="M1009" s="93" t="s">
        <v>12</v>
      </c>
      <c r="N1009" s="97">
        <v>5</v>
      </c>
      <c r="O1009" s="98" t="s">
        <v>4021</v>
      </c>
      <c r="P1009" s="99" t="s">
        <v>4027</v>
      </c>
      <c r="Q1009" s="100" t="s">
        <v>4048</v>
      </c>
    </row>
    <row r="1010" spans="2:17" ht="15" customHeight="1" x14ac:dyDescent="0.25">
      <c r="B1010" s="93" t="s">
        <v>3005</v>
      </c>
      <c r="C1010" s="94">
        <v>41057.532870370371</v>
      </c>
      <c r="D1010" s="95">
        <v>120000</v>
      </c>
      <c r="E1010" s="93">
        <v>120000</v>
      </c>
      <c r="F1010" s="93" t="s">
        <v>39</v>
      </c>
      <c r="G1010" s="96">
        <f>Data!$E1010*VLOOKUP(Data!$F1010,tblXrate[],2,FALSE)</f>
        <v>2136.9500024931081</v>
      </c>
      <c r="H1010" s="93" t="s">
        <v>1163</v>
      </c>
      <c r="I1010" s="93" t="s">
        <v>19</v>
      </c>
      <c r="J1010" s="93" t="s">
        <v>7</v>
      </c>
      <c r="K1010" s="93" t="str">
        <f>VLOOKUP(Data!$J1010,tblCountries[[Actual]:[Mapping]],2,FALSE)</f>
        <v>India</v>
      </c>
      <c r="L1010" s="93" t="str">
        <f>VLOOKUP(Data!$J1010,tblCountries[[Actual]:[Continente]],3,FALSE)</f>
        <v>Asia</v>
      </c>
      <c r="M1010" s="93" t="s">
        <v>17</v>
      </c>
      <c r="N1010" s="97">
        <v>3.5</v>
      </c>
      <c r="O1010" s="99" t="s">
        <v>4024</v>
      </c>
      <c r="P1010" s="99" t="s">
        <v>4027</v>
      </c>
      <c r="Q1010" s="100" t="s">
        <v>4048</v>
      </c>
    </row>
    <row r="1011" spans="2:17" ht="15" customHeight="1" x14ac:dyDescent="0.25">
      <c r="B1011" s="93" t="s">
        <v>3006</v>
      </c>
      <c r="C1011" s="94">
        <v>41057.536030092589</v>
      </c>
      <c r="D1011" s="95">
        <v>45000</v>
      </c>
      <c r="E1011" s="93">
        <v>45000</v>
      </c>
      <c r="F1011" s="93" t="s">
        <v>5</v>
      </c>
      <c r="G1011" s="96">
        <f>Data!$E1011*VLOOKUP(Data!$F1011,tblXrate[],2,FALSE)</f>
        <v>45000</v>
      </c>
      <c r="H1011" s="93" t="s">
        <v>278</v>
      </c>
      <c r="I1011" s="93" t="s">
        <v>278</v>
      </c>
      <c r="J1011" s="93" t="s">
        <v>1164</v>
      </c>
      <c r="K1011" s="93" t="str">
        <f>VLOOKUP(Data!$J1011,tblCountries[[Actual]:[Mapping]],2,FALSE)</f>
        <v>Singapore</v>
      </c>
      <c r="L1011" s="93" t="str">
        <f>VLOOKUP(Data!$J1011,tblCountries[[Actual]:[Continente]],3,FALSE)</f>
        <v>Asia</v>
      </c>
      <c r="M1011" s="93" t="s">
        <v>17</v>
      </c>
      <c r="N1011" s="97">
        <v>4</v>
      </c>
      <c r="O1011" s="99" t="s">
        <v>4024</v>
      </c>
      <c r="P1011" s="99" t="s">
        <v>4029</v>
      </c>
      <c r="Q1011" s="100" t="s">
        <v>4048</v>
      </c>
    </row>
    <row r="1012" spans="2:17" ht="15" customHeight="1" x14ac:dyDescent="0.25">
      <c r="B1012" s="93" t="s">
        <v>3007</v>
      </c>
      <c r="C1012" s="94">
        <v>41057.539733796293</v>
      </c>
      <c r="D1012" s="95" t="s">
        <v>1165</v>
      </c>
      <c r="E1012" s="93">
        <v>400000</v>
      </c>
      <c r="F1012" s="93" t="s">
        <v>39</v>
      </c>
      <c r="G1012" s="96">
        <f>Data!$E1012*VLOOKUP(Data!$F1012,tblXrate[],2,FALSE)</f>
        <v>7123.1666749770275</v>
      </c>
      <c r="H1012" s="93" t="s">
        <v>926</v>
      </c>
      <c r="I1012" s="93" t="s">
        <v>51</v>
      </c>
      <c r="J1012" s="93" t="s">
        <v>7</v>
      </c>
      <c r="K1012" s="93" t="str">
        <f>VLOOKUP(Data!$J1012,tblCountries[[Actual]:[Mapping]],2,FALSE)</f>
        <v>India</v>
      </c>
      <c r="L1012" s="93" t="str">
        <f>VLOOKUP(Data!$J1012,tblCountries[[Actual]:[Continente]],3,FALSE)</f>
        <v>Asia</v>
      </c>
      <c r="M1012" s="93" t="s">
        <v>17</v>
      </c>
      <c r="N1012" s="97">
        <v>5</v>
      </c>
      <c r="O1012" s="98" t="s">
        <v>4021</v>
      </c>
      <c r="P1012" s="99" t="s">
        <v>4027</v>
      </c>
      <c r="Q1012" s="100" t="s">
        <v>4048</v>
      </c>
    </row>
    <row r="1013" spans="2:17" ht="15" customHeight="1" x14ac:dyDescent="0.25">
      <c r="B1013" s="93" t="s">
        <v>3008</v>
      </c>
      <c r="C1013" s="94">
        <v>41057.54078703704</v>
      </c>
      <c r="D1013" s="95" t="s">
        <v>1166</v>
      </c>
      <c r="E1013" s="93">
        <v>300000</v>
      </c>
      <c r="F1013" s="93" t="s">
        <v>39</v>
      </c>
      <c r="G1013" s="96">
        <f>Data!$E1013*VLOOKUP(Data!$F1013,tblXrate[],2,FALSE)</f>
        <v>5342.3750062327708</v>
      </c>
      <c r="H1013" s="93" t="s">
        <v>1167</v>
      </c>
      <c r="I1013" s="93" t="s">
        <v>309</v>
      </c>
      <c r="J1013" s="93" t="s">
        <v>7</v>
      </c>
      <c r="K1013" s="93" t="str">
        <f>VLOOKUP(Data!$J1013,tblCountries[[Actual]:[Mapping]],2,FALSE)</f>
        <v>India</v>
      </c>
      <c r="L1013" s="93" t="str">
        <f>VLOOKUP(Data!$J1013,tblCountries[[Actual]:[Continente]],3,FALSE)</f>
        <v>Asia</v>
      </c>
      <c r="M1013" s="93" t="s">
        <v>17</v>
      </c>
      <c r="N1013" s="97">
        <v>5</v>
      </c>
      <c r="O1013" s="98" t="s">
        <v>4021</v>
      </c>
      <c r="P1013" s="99" t="s">
        <v>4027</v>
      </c>
      <c r="Q1013" s="100" t="s">
        <v>4048</v>
      </c>
    </row>
    <row r="1014" spans="2:17" ht="15" customHeight="1" x14ac:dyDescent="0.25">
      <c r="B1014" s="93" t="s">
        <v>3009</v>
      </c>
      <c r="C1014" s="94">
        <v>41057.541655092595</v>
      </c>
      <c r="D1014" s="95">
        <v>18000</v>
      </c>
      <c r="E1014" s="93">
        <v>18000</v>
      </c>
      <c r="F1014" s="93" t="s">
        <v>5</v>
      </c>
      <c r="G1014" s="96">
        <f>Data!$E1014*VLOOKUP(Data!$F1014,tblXrate[],2,FALSE)</f>
        <v>18000</v>
      </c>
      <c r="H1014" s="93" t="s">
        <v>1168</v>
      </c>
      <c r="I1014" s="93" t="s">
        <v>51</v>
      </c>
      <c r="J1014" s="93" t="s">
        <v>7</v>
      </c>
      <c r="K1014" s="93" t="str">
        <f>VLOOKUP(Data!$J1014,tblCountries[[Actual]:[Mapping]],2,FALSE)</f>
        <v>India</v>
      </c>
      <c r="L1014" s="93" t="str">
        <f>VLOOKUP(Data!$J1014,tblCountries[[Actual]:[Continente]],3,FALSE)</f>
        <v>Asia</v>
      </c>
      <c r="M1014" s="93" t="s">
        <v>17</v>
      </c>
      <c r="N1014" s="97">
        <v>4.5999999999999996</v>
      </c>
      <c r="O1014" s="99" t="s">
        <v>4024</v>
      </c>
      <c r="P1014" s="99" t="s">
        <v>4028</v>
      </c>
      <c r="Q1014" s="100" t="s">
        <v>4048</v>
      </c>
    </row>
    <row r="1015" spans="2:17" ht="15" customHeight="1" x14ac:dyDescent="0.25">
      <c r="B1015" s="93" t="s">
        <v>3010</v>
      </c>
      <c r="C1015" s="94">
        <v>41057.542847222219</v>
      </c>
      <c r="D1015" s="95" t="s">
        <v>1169</v>
      </c>
      <c r="E1015" s="93">
        <v>456000</v>
      </c>
      <c r="F1015" s="93" t="s">
        <v>31</v>
      </c>
      <c r="G1015" s="96">
        <f>Data!$E1015*VLOOKUP(Data!$F1015,tblXrate[],2,FALSE)</f>
        <v>4840.0244548604041</v>
      </c>
      <c r="H1015" s="93" t="s">
        <v>1170</v>
      </c>
      <c r="I1015" s="93" t="s">
        <v>51</v>
      </c>
      <c r="J1015" s="93" t="s">
        <v>16</v>
      </c>
      <c r="K1015" s="93" t="str">
        <f>VLOOKUP(Data!$J1015,tblCountries[[Actual]:[Mapping]],2,FALSE)</f>
        <v>Pakistan</v>
      </c>
      <c r="L1015" s="93" t="str">
        <f>VLOOKUP(Data!$J1015,tblCountries[[Actual]:[Continente]],3,FALSE)</f>
        <v>Asia</v>
      </c>
      <c r="M1015" s="93" t="s">
        <v>8</v>
      </c>
      <c r="N1015" s="97">
        <v>2</v>
      </c>
      <c r="O1015" s="99" t="s">
        <v>4024</v>
      </c>
      <c r="P1015" s="99" t="s">
        <v>4027</v>
      </c>
      <c r="Q1015" s="100" t="s">
        <v>4048</v>
      </c>
    </row>
    <row r="1016" spans="2:17" ht="15" customHeight="1" x14ac:dyDescent="0.25">
      <c r="B1016" s="93" t="s">
        <v>3011</v>
      </c>
      <c r="C1016" s="94">
        <v>41057.543703703705</v>
      </c>
      <c r="D1016" s="95" t="s">
        <v>1171</v>
      </c>
      <c r="E1016" s="93">
        <v>420000</v>
      </c>
      <c r="F1016" s="93" t="s">
        <v>39</v>
      </c>
      <c r="G1016" s="96">
        <f>Data!$E1016*VLOOKUP(Data!$F1016,tblXrate[],2,FALSE)</f>
        <v>7479.3250087258784</v>
      </c>
      <c r="H1016" s="93" t="s">
        <v>19</v>
      </c>
      <c r="I1016" s="93" t="s">
        <v>19</v>
      </c>
      <c r="J1016" s="93" t="s">
        <v>7</v>
      </c>
      <c r="K1016" s="93" t="str">
        <f>VLOOKUP(Data!$J1016,tblCountries[[Actual]:[Mapping]],2,FALSE)</f>
        <v>India</v>
      </c>
      <c r="L1016" s="93" t="str">
        <f>VLOOKUP(Data!$J1016,tblCountries[[Actual]:[Continente]],3,FALSE)</f>
        <v>Asia</v>
      </c>
      <c r="M1016" s="93" t="s">
        <v>17</v>
      </c>
      <c r="N1016" s="97">
        <v>10</v>
      </c>
      <c r="O1016" s="99" t="s">
        <v>4020</v>
      </c>
      <c r="P1016" s="99" t="s">
        <v>4027</v>
      </c>
      <c r="Q1016" s="100" t="s">
        <v>4048</v>
      </c>
    </row>
    <row r="1017" spans="2:17" ht="15" customHeight="1" x14ac:dyDescent="0.25">
      <c r="B1017" s="93" t="s">
        <v>3012</v>
      </c>
      <c r="C1017" s="94">
        <v>41057.545590277776</v>
      </c>
      <c r="D1017" s="95">
        <v>210000</v>
      </c>
      <c r="E1017" s="93">
        <v>210000</v>
      </c>
      <c r="F1017" s="93" t="s">
        <v>39</v>
      </c>
      <c r="G1017" s="96">
        <f>Data!$E1017*VLOOKUP(Data!$F1017,tblXrate[],2,FALSE)</f>
        <v>3739.6625043629392</v>
      </c>
      <c r="H1017" s="93" t="s">
        <v>798</v>
      </c>
      <c r="I1017" s="93" t="s">
        <v>3938</v>
      </c>
      <c r="J1017" s="93" t="s">
        <v>7</v>
      </c>
      <c r="K1017" s="93" t="str">
        <f>VLOOKUP(Data!$J1017,tblCountries[[Actual]:[Mapping]],2,FALSE)</f>
        <v>India</v>
      </c>
      <c r="L1017" s="93" t="str">
        <f>VLOOKUP(Data!$J1017,tblCountries[[Actual]:[Continente]],3,FALSE)</f>
        <v>Asia</v>
      </c>
      <c r="M1017" s="93" t="s">
        <v>12</v>
      </c>
      <c r="N1017" s="97">
        <v>3.5</v>
      </c>
      <c r="O1017" s="99" t="s">
        <v>4024</v>
      </c>
      <c r="P1017" s="99" t="s">
        <v>4027</v>
      </c>
      <c r="Q1017" s="100" t="s">
        <v>4048</v>
      </c>
    </row>
    <row r="1018" spans="2:17" ht="15" customHeight="1" x14ac:dyDescent="0.25">
      <c r="B1018" s="93" t="s">
        <v>3013</v>
      </c>
      <c r="C1018" s="94">
        <v>41057.546261574076</v>
      </c>
      <c r="D1018" s="95">
        <v>3500</v>
      </c>
      <c r="E1018" s="93">
        <v>42000</v>
      </c>
      <c r="F1018" s="93" t="s">
        <v>5</v>
      </c>
      <c r="G1018" s="96">
        <f>Data!$E1018*VLOOKUP(Data!$F1018,tblXrate[],2,FALSE)</f>
        <v>42000</v>
      </c>
      <c r="H1018" s="93" t="s">
        <v>1172</v>
      </c>
      <c r="I1018" s="93" t="s">
        <v>51</v>
      </c>
      <c r="J1018" s="93" t="s">
        <v>1173</v>
      </c>
      <c r="K1018" s="93" t="str">
        <f>VLOOKUP(Data!$J1018,tblCountries[[Actual]:[Mapping]],2,FALSE)</f>
        <v>Kuwait</v>
      </c>
      <c r="L1018" s="93" t="str">
        <f>VLOOKUP(Data!$J1018,tblCountries[[Actual]:[Continente]],3,FALSE)</f>
        <v>Asia</v>
      </c>
      <c r="M1018" s="93" t="s">
        <v>12</v>
      </c>
      <c r="N1018" s="97">
        <v>5</v>
      </c>
      <c r="O1018" s="98" t="s">
        <v>4021</v>
      </c>
      <c r="P1018" s="99" t="s">
        <v>4029</v>
      </c>
      <c r="Q1018" s="100" t="s">
        <v>4048</v>
      </c>
    </row>
    <row r="1019" spans="2:17" ht="15" customHeight="1" x14ac:dyDescent="0.25">
      <c r="B1019" s="93" t="s">
        <v>3014</v>
      </c>
      <c r="C1019" s="94">
        <v>41057.548634259256</v>
      </c>
      <c r="D1019" s="95">
        <v>28000</v>
      </c>
      <c r="E1019" s="93">
        <v>28000</v>
      </c>
      <c r="F1019" s="93" t="s">
        <v>5</v>
      </c>
      <c r="G1019" s="96">
        <f>Data!$E1019*VLOOKUP(Data!$F1019,tblXrate[],2,FALSE)</f>
        <v>28000</v>
      </c>
      <c r="H1019" s="93" t="s">
        <v>1079</v>
      </c>
      <c r="I1019" s="93" t="s">
        <v>3938</v>
      </c>
      <c r="J1019" s="93" t="s">
        <v>7</v>
      </c>
      <c r="K1019" s="93" t="str">
        <f>VLOOKUP(Data!$J1019,tblCountries[[Actual]:[Mapping]],2,FALSE)</f>
        <v>India</v>
      </c>
      <c r="L1019" s="93" t="str">
        <f>VLOOKUP(Data!$J1019,tblCountries[[Actual]:[Continente]],3,FALSE)</f>
        <v>Asia</v>
      </c>
      <c r="M1019" s="93" t="s">
        <v>17</v>
      </c>
      <c r="N1019" s="97">
        <v>3</v>
      </c>
      <c r="O1019" s="99" t="s">
        <v>4024</v>
      </c>
      <c r="P1019" s="99" t="s">
        <v>4029</v>
      </c>
      <c r="Q1019" s="100" t="s">
        <v>4048</v>
      </c>
    </row>
    <row r="1020" spans="2:17" ht="15" customHeight="1" x14ac:dyDescent="0.25">
      <c r="B1020" s="93" t="s">
        <v>3015</v>
      </c>
      <c r="C1020" s="94">
        <v>41057.549791666665</v>
      </c>
      <c r="D1020" s="95">
        <v>6000</v>
      </c>
      <c r="E1020" s="93">
        <v>6000</v>
      </c>
      <c r="F1020" s="93" t="s">
        <v>5</v>
      </c>
      <c r="G1020" s="96">
        <f>Data!$E1020*VLOOKUP(Data!$F1020,tblXrate[],2,FALSE)</f>
        <v>6000</v>
      </c>
      <c r="H1020" s="93" t="s">
        <v>51</v>
      </c>
      <c r="I1020" s="93" t="s">
        <v>51</v>
      </c>
      <c r="J1020" s="93" t="s">
        <v>7</v>
      </c>
      <c r="K1020" s="93" t="str">
        <f>VLOOKUP(Data!$J1020,tblCountries[[Actual]:[Mapping]],2,FALSE)</f>
        <v>India</v>
      </c>
      <c r="L1020" s="93" t="str">
        <f>VLOOKUP(Data!$J1020,tblCountries[[Actual]:[Continente]],3,FALSE)</f>
        <v>Asia</v>
      </c>
      <c r="M1020" s="93" t="s">
        <v>8</v>
      </c>
      <c r="N1020" s="97">
        <v>5</v>
      </c>
      <c r="O1020" s="98" t="s">
        <v>4021</v>
      </c>
      <c r="P1020" s="99" t="s">
        <v>4027</v>
      </c>
      <c r="Q1020" s="100" t="s">
        <v>4048</v>
      </c>
    </row>
    <row r="1021" spans="2:17" ht="15" customHeight="1" x14ac:dyDescent="0.25">
      <c r="B1021" s="93" t="s">
        <v>3016</v>
      </c>
      <c r="C1021" s="94">
        <v>41057.559976851851</v>
      </c>
      <c r="D1021" s="95">
        <v>55</v>
      </c>
      <c r="E1021" s="93">
        <v>55000</v>
      </c>
      <c r="F1021" s="93" t="s">
        <v>667</v>
      </c>
      <c r="G1021" s="96">
        <f>Data!$E1021*VLOOKUP(Data!$F1021,tblXrate[],2,FALSE)</f>
        <v>43867.345148271634</v>
      </c>
      <c r="H1021" s="93" t="s">
        <v>13</v>
      </c>
      <c r="I1021" s="93" t="s">
        <v>19</v>
      </c>
      <c r="J1021" s="93" t="s">
        <v>669</v>
      </c>
      <c r="K1021" s="93" t="str">
        <f>VLOOKUP(Data!$J1021,tblCountries[[Actual]:[Mapping]],2,FALSE)</f>
        <v>New Zealand</v>
      </c>
      <c r="L1021" s="93" t="str">
        <f>VLOOKUP(Data!$J1021,tblCountries[[Actual]:[Continente]],3,FALSE)</f>
        <v>Oceania</v>
      </c>
      <c r="M1021" s="93" t="s">
        <v>12</v>
      </c>
      <c r="N1021" s="97">
        <v>10</v>
      </c>
      <c r="O1021" s="99" t="s">
        <v>4020</v>
      </c>
      <c r="P1021" s="99" t="s">
        <v>4029</v>
      </c>
      <c r="Q1021" s="100" t="s">
        <v>4048</v>
      </c>
    </row>
    <row r="1022" spans="2:17" ht="15" customHeight="1" x14ac:dyDescent="0.25">
      <c r="B1022" s="93" t="s">
        <v>3017</v>
      </c>
      <c r="C1022" s="94">
        <v>41057.560949074075</v>
      </c>
      <c r="D1022" s="95" t="s">
        <v>1174</v>
      </c>
      <c r="E1022" s="93">
        <v>1000000</v>
      </c>
      <c r="F1022" s="93" t="s">
        <v>39</v>
      </c>
      <c r="G1022" s="96">
        <f>Data!$E1022*VLOOKUP(Data!$F1022,tblXrate[],2,FALSE)</f>
        <v>17807.916687442568</v>
      </c>
      <c r="H1022" s="93" t="s">
        <v>1175</v>
      </c>
      <c r="I1022" s="93" t="s">
        <v>19</v>
      </c>
      <c r="J1022" s="93" t="s">
        <v>7</v>
      </c>
      <c r="K1022" s="93" t="str">
        <f>VLOOKUP(Data!$J1022,tblCountries[[Actual]:[Mapping]],2,FALSE)</f>
        <v>India</v>
      </c>
      <c r="L1022" s="93" t="str">
        <f>VLOOKUP(Data!$J1022,tblCountries[[Actual]:[Continente]],3,FALSE)</f>
        <v>Asia</v>
      </c>
      <c r="M1022" s="93" t="s">
        <v>24</v>
      </c>
      <c r="N1022" s="97">
        <v>25</v>
      </c>
      <c r="O1022" s="99" t="s">
        <v>4023</v>
      </c>
      <c r="P1022" s="99" t="s">
        <v>4028</v>
      </c>
      <c r="Q1022" s="100" t="s">
        <v>4048</v>
      </c>
    </row>
    <row r="1023" spans="2:17" ht="15" customHeight="1" x14ac:dyDescent="0.25">
      <c r="B1023" s="93" t="s">
        <v>3018</v>
      </c>
      <c r="C1023" s="94">
        <v>41057.567476851851</v>
      </c>
      <c r="D1023" s="95">
        <v>600000</v>
      </c>
      <c r="E1023" s="93">
        <v>600000</v>
      </c>
      <c r="F1023" s="93" t="s">
        <v>39</v>
      </c>
      <c r="G1023" s="96">
        <f>Data!$E1023*VLOOKUP(Data!$F1023,tblXrate[],2,FALSE)</f>
        <v>10684.750012465542</v>
      </c>
      <c r="H1023" s="93" t="s">
        <v>206</v>
      </c>
      <c r="I1023" s="93" t="s">
        <v>19</v>
      </c>
      <c r="J1023" s="93" t="s">
        <v>7</v>
      </c>
      <c r="K1023" s="93" t="str">
        <f>VLOOKUP(Data!$J1023,tblCountries[[Actual]:[Mapping]],2,FALSE)</f>
        <v>India</v>
      </c>
      <c r="L1023" s="93" t="str">
        <f>VLOOKUP(Data!$J1023,tblCountries[[Actual]:[Continente]],3,FALSE)</f>
        <v>Asia</v>
      </c>
      <c r="M1023" s="93" t="s">
        <v>12</v>
      </c>
      <c r="N1023" s="97">
        <v>12</v>
      </c>
      <c r="O1023" s="99" t="s">
        <v>4020</v>
      </c>
      <c r="P1023" s="99" t="s">
        <v>4027</v>
      </c>
      <c r="Q1023" s="100" t="s">
        <v>4048</v>
      </c>
    </row>
    <row r="1024" spans="2:17" ht="15" customHeight="1" x14ac:dyDescent="0.25">
      <c r="B1024" s="93" t="s">
        <v>3019</v>
      </c>
      <c r="C1024" s="94">
        <v>41057.570115740738</v>
      </c>
      <c r="D1024" s="95" t="s">
        <v>1176</v>
      </c>
      <c r="E1024" s="93">
        <v>60000</v>
      </c>
      <c r="F1024" s="93" t="s">
        <v>5</v>
      </c>
      <c r="G1024" s="96">
        <f>Data!$E1024*VLOOKUP(Data!$F1024,tblXrate[],2,FALSE)</f>
        <v>60000</v>
      </c>
      <c r="H1024" s="93" t="s">
        <v>1177</v>
      </c>
      <c r="I1024" s="93" t="s">
        <v>355</v>
      </c>
      <c r="J1024" s="93" t="s">
        <v>514</v>
      </c>
      <c r="K1024" s="93" t="str">
        <f>VLOOKUP(Data!$J1024,tblCountries[[Actual]:[Mapping]],2,FALSE)</f>
        <v>Finland</v>
      </c>
      <c r="L1024" s="93" t="str">
        <f>VLOOKUP(Data!$J1024,tblCountries[[Actual]:[Continente]],3,FALSE)</f>
        <v>Europa</v>
      </c>
      <c r="M1024" s="93" t="s">
        <v>12</v>
      </c>
      <c r="N1024" s="97">
        <v>5</v>
      </c>
      <c r="O1024" s="98" t="s">
        <v>4021</v>
      </c>
      <c r="P1024" s="99" t="s">
        <v>4030</v>
      </c>
      <c r="Q1024" s="100" t="s">
        <v>4049</v>
      </c>
    </row>
    <row r="1025" spans="2:17" ht="15" customHeight="1" x14ac:dyDescent="0.25">
      <c r="B1025" s="93" t="s">
        <v>3020</v>
      </c>
      <c r="C1025" s="94">
        <v>41057.570520833331</v>
      </c>
      <c r="D1025" s="95">
        <v>476000</v>
      </c>
      <c r="E1025" s="93">
        <v>476000</v>
      </c>
      <c r="F1025" s="93" t="s">
        <v>39</v>
      </c>
      <c r="G1025" s="96">
        <f>Data!$E1025*VLOOKUP(Data!$F1025,tblXrate[],2,FALSE)</f>
        <v>8476.5683432226633</v>
      </c>
      <c r="H1025" s="93" t="s">
        <v>1178</v>
      </c>
      <c r="I1025" s="93" t="s">
        <v>3938</v>
      </c>
      <c r="J1025" s="93" t="s">
        <v>7</v>
      </c>
      <c r="K1025" s="93" t="str">
        <f>VLOOKUP(Data!$J1025,tblCountries[[Actual]:[Mapping]],2,FALSE)</f>
        <v>India</v>
      </c>
      <c r="L1025" s="93" t="str">
        <f>VLOOKUP(Data!$J1025,tblCountries[[Actual]:[Continente]],3,FALSE)</f>
        <v>Asia</v>
      </c>
      <c r="M1025" s="93" t="s">
        <v>8</v>
      </c>
      <c r="N1025" s="97">
        <v>8</v>
      </c>
      <c r="O1025" s="98" t="s">
        <v>4021</v>
      </c>
      <c r="P1025" s="99" t="s">
        <v>4027</v>
      </c>
      <c r="Q1025" s="100" t="s">
        <v>4048</v>
      </c>
    </row>
    <row r="1026" spans="2:17" ht="15" customHeight="1" x14ac:dyDescent="0.25">
      <c r="B1026" s="93" t="s">
        <v>3021</v>
      </c>
      <c r="C1026" s="94">
        <v>41057.570972222224</v>
      </c>
      <c r="D1026" s="95">
        <v>725</v>
      </c>
      <c r="E1026" s="93">
        <v>8700</v>
      </c>
      <c r="F1026" s="93" t="s">
        <v>5</v>
      </c>
      <c r="G1026" s="96">
        <f>Data!$E1026*VLOOKUP(Data!$F1026,tblXrate[],2,FALSE)</f>
        <v>8700</v>
      </c>
      <c r="H1026" s="93" t="s">
        <v>1179</v>
      </c>
      <c r="I1026" s="93" t="s">
        <v>487</v>
      </c>
      <c r="J1026" s="93" t="s">
        <v>7</v>
      </c>
      <c r="K1026" s="93" t="str">
        <f>VLOOKUP(Data!$J1026,tblCountries[[Actual]:[Mapping]],2,FALSE)</f>
        <v>India</v>
      </c>
      <c r="L1026" s="93" t="str">
        <f>VLOOKUP(Data!$J1026,tblCountries[[Actual]:[Continente]],3,FALSE)</f>
        <v>Asia</v>
      </c>
      <c r="M1026" s="93" t="s">
        <v>17</v>
      </c>
      <c r="N1026" s="97">
        <v>7</v>
      </c>
      <c r="O1026" s="98" t="s">
        <v>4021</v>
      </c>
      <c r="P1026" s="99" t="s">
        <v>4027</v>
      </c>
      <c r="Q1026" s="100" t="s">
        <v>4048</v>
      </c>
    </row>
    <row r="1027" spans="2:17" ht="15" customHeight="1" x14ac:dyDescent="0.25">
      <c r="B1027" s="93" t="s">
        <v>3022</v>
      </c>
      <c r="C1027" s="94">
        <v>41057.571238425924</v>
      </c>
      <c r="D1027" s="95" t="s">
        <v>1180</v>
      </c>
      <c r="E1027" s="93">
        <v>200000</v>
      </c>
      <c r="F1027" s="93" t="s">
        <v>39</v>
      </c>
      <c r="G1027" s="96">
        <f>Data!$E1027*VLOOKUP(Data!$F1027,tblXrate[],2,FALSE)</f>
        <v>3561.5833374885137</v>
      </c>
      <c r="H1027" s="93" t="s">
        <v>1181</v>
      </c>
      <c r="I1027" s="93" t="s">
        <v>51</v>
      </c>
      <c r="J1027" s="93" t="s">
        <v>7</v>
      </c>
      <c r="K1027" s="93" t="str">
        <f>VLOOKUP(Data!$J1027,tblCountries[[Actual]:[Mapping]],2,FALSE)</f>
        <v>India</v>
      </c>
      <c r="L1027" s="93" t="str">
        <f>VLOOKUP(Data!$J1027,tblCountries[[Actual]:[Continente]],3,FALSE)</f>
        <v>Asia</v>
      </c>
      <c r="M1027" s="93" t="s">
        <v>12</v>
      </c>
      <c r="N1027" s="97">
        <v>8</v>
      </c>
      <c r="O1027" s="98" t="s">
        <v>4021</v>
      </c>
      <c r="P1027" s="99" t="s">
        <v>4027</v>
      </c>
      <c r="Q1027" s="100" t="s">
        <v>4048</v>
      </c>
    </row>
    <row r="1028" spans="2:17" ht="15" customHeight="1" x14ac:dyDescent="0.25">
      <c r="B1028" s="93" t="s">
        <v>3023</v>
      </c>
      <c r="C1028" s="94">
        <v>41057.571539351855</v>
      </c>
      <c r="D1028" s="95">
        <v>1.8</v>
      </c>
      <c r="E1028" s="93">
        <v>180000</v>
      </c>
      <c r="F1028" s="93" t="s">
        <v>39</v>
      </c>
      <c r="G1028" s="96">
        <f>Data!$E1028*VLOOKUP(Data!$F1028,tblXrate[],2,FALSE)</f>
        <v>3205.4250037396623</v>
      </c>
      <c r="H1028" s="93" t="s">
        <v>428</v>
      </c>
      <c r="I1028" s="93" t="s">
        <v>3938</v>
      </c>
      <c r="J1028" s="93" t="s">
        <v>7</v>
      </c>
      <c r="K1028" s="93" t="str">
        <f>VLOOKUP(Data!$J1028,tblCountries[[Actual]:[Mapping]],2,FALSE)</f>
        <v>India</v>
      </c>
      <c r="L1028" s="93" t="str">
        <f>VLOOKUP(Data!$J1028,tblCountries[[Actual]:[Continente]],3,FALSE)</f>
        <v>Asia</v>
      </c>
      <c r="M1028" s="93" t="s">
        <v>12</v>
      </c>
      <c r="N1028" s="97">
        <v>4</v>
      </c>
      <c r="O1028" s="99" t="s">
        <v>4024</v>
      </c>
      <c r="P1028" s="99" t="s">
        <v>4027</v>
      </c>
      <c r="Q1028" s="100" t="s">
        <v>4048</v>
      </c>
    </row>
    <row r="1029" spans="2:17" ht="15" customHeight="1" x14ac:dyDescent="0.25">
      <c r="B1029" s="93" t="s">
        <v>3024</v>
      </c>
      <c r="C1029" s="94">
        <v>41057.573807870373</v>
      </c>
      <c r="D1029" s="95">
        <v>252000</v>
      </c>
      <c r="E1029" s="93">
        <v>252000</v>
      </c>
      <c r="F1029" s="93" t="s">
        <v>39</v>
      </c>
      <c r="G1029" s="96">
        <f>Data!$E1029*VLOOKUP(Data!$F1029,tblXrate[],2,FALSE)</f>
        <v>4487.5950052355274</v>
      </c>
      <c r="H1029" s="93" t="s">
        <v>1182</v>
      </c>
      <c r="I1029" s="93" t="s">
        <v>309</v>
      </c>
      <c r="J1029" s="93" t="s">
        <v>7</v>
      </c>
      <c r="K1029" s="93" t="str">
        <f>VLOOKUP(Data!$J1029,tblCountries[[Actual]:[Mapping]],2,FALSE)</f>
        <v>India</v>
      </c>
      <c r="L1029" s="93" t="str">
        <f>VLOOKUP(Data!$J1029,tblCountries[[Actual]:[Continente]],3,FALSE)</f>
        <v>Asia</v>
      </c>
      <c r="M1029" s="93" t="s">
        <v>24</v>
      </c>
      <c r="N1029" s="97">
        <v>5</v>
      </c>
      <c r="O1029" s="98" t="s">
        <v>4021</v>
      </c>
      <c r="P1029" s="99" t="s">
        <v>4027</v>
      </c>
      <c r="Q1029" s="100" t="s">
        <v>4048</v>
      </c>
    </row>
    <row r="1030" spans="2:17" ht="15" customHeight="1" x14ac:dyDescent="0.25">
      <c r="B1030" s="93" t="s">
        <v>3025</v>
      </c>
      <c r="C1030" s="94">
        <v>41057.579826388886</v>
      </c>
      <c r="D1030" s="95" t="s">
        <v>1183</v>
      </c>
      <c r="E1030" s="93">
        <v>700000</v>
      </c>
      <c r="F1030" s="93" t="s">
        <v>39</v>
      </c>
      <c r="G1030" s="96">
        <f>Data!$E1030*VLOOKUP(Data!$F1030,tblXrate[],2,FALSE)</f>
        <v>12465.541681209797</v>
      </c>
      <c r="H1030" s="93" t="s">
        <v>502</v>
      </c>
      <c r="I1030" s="93" t="s">
        <v>19</v>
      </c>
      <c r="J1030" s="93" t="s">
        <v>7</v>
      </c>
      <c r="K1030" s="93" t="str">
        <f>VLOOKUP(Data!$J1030,tblCountries[[Actual]:[Mapping]],2,FALSE)</f>
        <v>India</v>
      </c>
      <c r="L1030" s="93" t="str">
        <f>VLOOKUP(Data!$J1030,tblCountries[[Actual]:[Continente]],3,FALSE)</f>
        <v>Asia</v>
      </c>
      <c r="M1030" s="93" t="s">
        <v>8</v>
      </c>
      <c r="N1030" s="97">
        <v>5</v>
      </c>
      <c r="O1030" s="98" t="s">
        <v>4021</v>
      </c>
      <c r="P1030" s="99" t="s">
        <v>4028</v>
      </c>
      <c r="Q1030" s="100" t="s">
        <v>4048</v>
      </c>
    </row>
    <row r="1031" spans="2:17" ht="15" customHeight="1" x14ac:dyDescent="0.25">
      <c r="B1031" s="93" t="s">
        <v>3026</v>
      </c>
      <c r="C1031" s="94">
        <v>41057.583981481483</v>
      </c>
      <c r="D1031" s="95">
        <v>194</v>
      </c>
      <c r="E1031" s="93">
        <v>2400</v>
      </c>
      <c r="F1031" s="93" t="s">
        <v>5</v>
      </c>
      <c r="G1031" s="96">
        <f>Data!$E1031*VLOOKUP(Data!$F1031,tblXrate[],2,FALSE)</f>
        <v>2400</v>
      </c>
      <c r="H1031" s="93" t="s">
        <v>754</v>
      </c>
      <c r="I1031" s="93" t="s">
        <v>309</v>
      </c>
      <c r="J1031" s="93" t="s">
        <v>16</v>
      </c>
      <c r="K1031" s="93" t="str">
        <f>VLOOKUP(Data!$J1031,tblCountries[[Actual]:[Mapping]],2,FALSE)</f>
        <v>Pakistan</v>
      </c>
      <c r="L1031" s="93" t="str">
        <f>VLOOKUP(Data!$J1031,tblCountries[[Actual]:[Continente]],3,FALSE)</f>
        <v>Asia</v>
      </c>
      <c r="M1031" s="93" t="s">
        <v>17</v>
      </c>
      <c r="N1031" s="97">
        <v>15</v>
      </c>
      <c r="O1031" s="99" t="s">
        <v>4020</v>
      </c>
      <c r="P1031" s="99" t="s">
        <v>4027</v>
      </c>
      <c r="Q1031" s="100" t="s">
        <v>4048</v>
      </c>
    </row>
    <row r="1032" spans="2:17" ht="15" customHeight="1" x14ac:dyDescent="0.25">
      <c r="B1032" s="93" t="s">
        <v>3027</v>
      </c>
      <c r="C1032" s="94">
        <v>41057.591365740744</v>
      </c>
      <c r="D1032" s="95" t="s">
        <v>1184</v>
      </c>
      <c r="E1032" s="93">
        <v>55000</v>
      </c>
      <c r="F1032" s="93" t="s">
        <v>5</v>
      </c>
      <c r="G1032" s="96">
        <f>Data!$E1032*VLOOKUP(Data!$F1032,tblXrate[],2,FALSE)</f>
        <v>55000</v>
      </c>
      <c r="H1032" s="93" t="s">
        <v>466</v>
      </c>
      <c r="I1032" s="93" t="s">
        <v>3938</v>
      </c>
      <c r="J1032" s="93" t="s">
        <v>415</v>
      </c>
      <c r="K1032" s="93" t="str">
        <f>VLOOKUP(Data!$J1032,tblCountries[[Actual]:[Mapping]],2,FALSE)</f>
        <v>Israel</v>
      </c>
      <c r="L1032" s="93" t="str">
        <f>VLOOKUP(Data!$J1032,tblCountries[[Actual]:[Continente]],3,FALSE)</f>
        <v>Europa</v>
      </c>
      <c r="M1032" s="93" t="s">
        <v>8</v>
      </c>
      <c r="N1032" s="97">
        <v>6</v>
      </c>
      <c r="O1032" s="98" t="s">
        <v>4021</v>
      </c>
      <c r="P1032" s="99" t="s">
        <v>4030</v>
      </c>
      <c r="Q1032" s="100" t="s">
        <v>4049</v>
      </c>
    </row>
    <row r="1033" spans="2:17" ht="15" customHeight="1" x14ac:dyDescent="0.25">
      <c r="B1033" s="93" t="s">
        <v>3028</v>
      </c>
      <c r="C1033" s="94">
        <v>41057.59207175926</v>
      </c>
      <c r="D1033" s="95" t="s">
        <v>945</v>
      </c>
      <c r="E1033" s="93">
        <v>12000</v>
      </c>
      <c r="F1033" s="93" t="s">
        <v>5</v>
      </c>
      <c r="G1033" s="96">
        <f>Data!$E1033*VLOOKUP(Data!$F1033,tblXrate[],2,FALSE)</f>
        <v>12000</v>
      </c>
      <c r="H1033" s="93" t="s">
        <v>1185</v>
      </c>
      <c r="I1033" s="93" t="s">
        <v>487</v>
      </c>
      <c r="J1033" s="93" t="s">
        <v>1075</v>
      </c>
      <c r="K1033" s="93" t="str">
        <f>VLOOKUP(Data!$J1033,tblCountries[[Actual]:[Mapping]],2,FALSE)</f>
        <v>iran</v>
      </c>
      <c r="L1033" s="93" t="str">
        <f>VLOOKUP(Data!$J1033,tblCountries[[Actual]:[Continente]],3,FALSE)</f>
        <v>Asia</v>
      </c>
      <c r="M1033" s="93" t="s">
        <v>8</v>
      </c>
      <c r="N1033" s="97">
        <v>3</v>
      </c>
      <c r="O1033" s="99" t="s">
        <v>4024</v>
      </c>
      <c r="P1033" s="99" t="s">
        <v>4028</v>
      </c>
      <c r="Q1033" s="100" t="s">
        <v>4048</v>
      </c>
    </row>
    <row r="1034" spans="2:17" ht="15" customHeight="1" x14ac:dyDescent="0.25">
      <c r="B1034" s="93" t="s">
        <v>3029</v>
      </c>
      <c r="C1034" s="94">
        <v>41057.592245370368</v>
      </c>
      <c r="D1034" s="95">
        <v>43500</v>
      </c>
      <c r="E1034" s="93">
        <v>43500</v>
      </c>
      <c r="F1034" s="93" t="s">
        <v>21</v>
      </c>
      <c r="G1034" s="96">
        <f>Data!$E1034*VLOOKUP(Data!$F1034,tblXrate[],2,FALSE)</f>
        <v>55262.375596134938</v>
      </c>
      <c r="H1034" s="93" t="s">
        <v>1186</v>
      </c>
      <c r="I1034" s="93" t="s">
        <v>51</v>
      </c>
      <c r="J1034" s="93" t="s">
        <v>1187</v>
      </c>
      <c r="K1034" s="93" t="str">
        <f>VLOOKUP(Data!$J1034,tblCountries[[Actual]:[Mapping]],2,FALSE)</f>
        <v>Spain</v>
      </c>
      <c r="L1034" s="93" t="str">
        <f>VLOOKUP(Data!$J1034,tblCountries[[Actual]:[Continente]],3,FALSE)</f>
        <v>Europa</v>
      </c>
      <c r="M1034" s="93" t="s">
        <v>17</v>
      </c>
      <c r="N1034" s="97">
        <v>10</v>
      </c>
      <c r="O1034" s="99" t="s">
        <v>4020</v>
      </c>
      <c r="P1034" s="99" t="s">
        <v>4030</v>
      </c>
      <c r="Q1034" s="100" t="s">
        <v>4049</v>
      </c>
    </row>
    <row r="1035" spans="2:17" ht="15" customHeight="1" x14ac:dyDescent="0.25">
      <c r="B1035" s="93" t="s">
        <v>3030</v>
      </c>
      <c r="C1035" s="94">
        <v>41057.592268518521</v>
      </c>
      <c r="D1035" s="95" t="s">
        <v>1188</v>
      </c>
      <c r="E1035" s="93">
        <v>1200000</v>
      </c>
      <c r="F1035" s="93" t="s">
        <v>39</v>
      </c>
      <c r="G1035" s="96">
        <f>Data!$E1035*VLOOKUP(Data!$F1035,tblXrate[],2,FALSE)</f>
        <v>21369.500024931083</v>
      </c>
      <c r="H1035" s="93" t="s">
        <v>936</v>
      </c>
      <c r="I1035" s="93" t="s">
        <v>51</v>
      </c>
      <c r="J1035" s="93" t="s">
        <v>7</v>
      </c>
      <c r="K1035" s="93" t="str">
        <f>VLOOKUP(Data!$J1035,tblCountries[[Actual]:[Mapping]],2,FALSE)</f>
        <v>India</v>
      </c>
      <c r="L1035" s="93" t="str">
        <f>VLOOKUP(Data!$J1035,tblCountries[[Actual]:[Continente]],3,FALSE)</f>
        <v>Asia</v>
      </c>
      <c r="M1035" s="93" t="s">
        <v>17</v>
      </c>
      <c r="N1035" s="97">
        <v>2</v>
      </c>
      <c r="O1035" s="99" t="s">
        <v>4024</v>
      </c>
      <c r="P1035" s="99" t="s">
        <v>4028</v>
      </c>
      <c r="Q1035" s="100" t="s">
        <v>4048</v>
      </c>
    </row>
    <row r="1036" spans="2:17" ht="15" customHeight="1" x14ac:dyDescent="0.25">
      <c r="B1036" s="93" t="s">
        <v>3031</v>
      </c>
      <c r="C1036" s="94">
        <v>41057.596296296295</v>
      </c>
      <c r="D1036" s="95">
        <v>26000</v>
      </c>
      <c r="E1036" s="93">
        <v>26000</v>
      </c>
      <c r="F1036" s="93" t="s">
        <v>68</v>
      </c>
      <c r="G1036" s="96">
        <f>Data!$E1036*VLOOKUP(Data!$F1036,tblXrate[],2,FALSE)</f>
        <v>40980.635073749385</v>
      </c>
      <c r="H1036" s="93" t="s">
        <v>355</v>
      </c>
      <c r="I1036" s="93" t="s">
        <v>355</v>
      </c>
      <c r="J1036" s="93" t="s">
        <v>70</v>
      </c>
      <c r="K1036" s="93" t="str">
        <f>VLOOKUP(Data!$J1036,tblCountries[[Actual]:[Mapping]],2,FALSE)</f>
        <v>UK</v>
      </c>
      <c r="L1036" s="93" t="str">
        <f>VLOOKUP(Data!$J1036,tblCountries[[Actual]:[Continente]],3,FALSE)</f>
        <v>Europa</v>
      </c>
      <c r="M1036" s="93" t="s">
        <v>12</v>
      </c>
      <c r="N1036" s="97">
        <v>8</v>
      </c>
      <c r="O1036" s="98" t="s">
        <v>4021</v>
      </c>
      <c r="P1036" s="99" t="s">
        <v>4029</v>
      </c>
      <c r="Q1036" s="100" t="s">
        <v>4048</v>
      </c>
    </row>
    <row r="1037" spans="2:17" ht="15" customHeight="1" x14ac:dyDescent="0.25">
      <c r="B1037" s="93" t="s">
        <v>3032</v>
      </c>
      <c r="C1037" s="94">
        <v>41057.598229166666</v>
      </c>
      <c r="D1037" s="95">
        <v>50000</v>
      </c>
      <c r="E1037" s="93">
        <v>50000</v>
      </c>
      <c r="F1037" s="93" t="s">
        <v>81</v>
      </c>
      <c r="G1037" s="96">
        <f>Data!$E1037*VLOOKUP(Data!$F1037,tblXrate[],2,FALSE)</f>
        <v>50995.482820131787</v>
      </c>
      <c r="H1037" s="93" t="s">
        <v>1189</v>
      </c>
      <c r="I1037" s="93" t="s">
        <v>19</v>
      </c>
      <c r="J1037" s="93" t="s">
        <v>83</v>
      </c>
      <c r="K1037" s="93" t="str">
        <f>VLOOKUP(Data!$J1037,tblCountries[[Actual]:[Mapping]],2,FALSE)</f>
        <v>Australia</v>
      </c>
      <c r="L1037" s="93" t="str">
        <f>VLOOKUP(Data!$J1037,tblCountries[[Actual]:[Continente]],3,FALSE)</f>
        <v>Oceania</v>
      </c>
      <c r="M1037" s="93" t="s">
        <v>8</v>
      </c>
      <c r="N1037" s="97">
        <v>4</v>
      </c>
      <c r="O1037" s="99" t="s">
        <v>4024</v>
      </c>
      <c r="P1037" s="99" t="s">
        <v>4030</v>
      </c>
      <c r="Q1037" s="100" t="s">
        <v>4049</v>
      </c>
    </row>
    <row r="1038" spans="2:17" ht="15" customHeight="1" x14ac:dyDescent="0.25">
      <c r="B1038" s="93" t="s">
        <v>3033</v>
      </c>
      <c r="C1038" s="94">
        <v>41057.598634259259</v>
      </c>
      <c r="D1038" s="95" t="s">
        <v>1190</v>
      </c>
      <c r="E1038" s="93">
        <v>16000</v>
      </c>
      <c r="F1038" s="93" t="s">
        <v>21</v>
      </c>
      <c r="G1038" s="96">
        <f>Data!$E1038*VLOOKUP(Data!$F1038,tblXrate[],2,FALSE)</f>
        <v>20326.391023865726</v>
      </c>
      <c r="H1038" s="93" t="s">
        <v>1191</v>
      </c>
      <c r="I1038" s="93" t="s">
        <v>51</v>
      </c>
      <c r="J1038" s="93" t="s">
        <v>168</v>
      </c>
      <c r="K1038" s="93" t="str">
        <f>VLOOKUP(Data!$J1038,tblCountries[[Actual]:[Mapping]],2,FALSE)</f>
        <v>Greece</v>
      </c>
      <c r="L1038" s="93" t="str">
        <f>VLOOKUP(Data!$J1038,tblCountries[[Actual]:[Continente]],3,FALSE)</f>
        <v>Europa</v>
      </c>
      <c r="M1038" s="93" t="s">
        <v>12</v>
      </c>
      <c r="N1038" s="97">
        <v>16</v>
      </c>
      <c r="O1038" s="99" t="s">
        <v>4022</v>
      </c>
      <c r="P1038" s="99" t="s">
        <v>4028</v>
      </c>
      <c r="Q1038" s="100" t="s">
        <v>4048</v>
      </c>
    </row>
    <row r="1039" spans="2:17" ht="15" customHeight="1" x14ac:dyDescent="0.25">
      <c r="B1039" s="93" t="s">
        <v>3034</v>
      </c>
      <c r="C1039" s="94">
        <v>41057.599965277775</v>
      </c>
      <c r="D1039" s="95">
        <v>1000</v>
      </c>
      <c r="E1039" s="93">
        <v>12000</v>
      </c>
      <c r="F1039" s="93" t="s">
        <v>5</v>
      </c>
      <c r="G1039" s="96">
        <f>Data!$E1039*VLOOKUP(Data!$F1039,tblXrate[],2,FALSE)</f>
        <v>12000</v>
      </c>
      <c r="H1039" s="93" t="s">
        <v>82</v>
      </c>
      <c r="I1039" s="93" t="s">
        <v>355</v>
      </c>
      <c r="J1039" s="93" t="s">
        <v>7</v>
      </c>
      <c r="K1039" s="93" t="str">
        <f>VLOOKUP(Data!$J1039,tblCountries[[Actual]:[Mapping]],2,FALSE)</f>
        <v>India</v>
      </c>
      <c r="L1039" s="93" t="str">
        <f>VLOOKUP(Data!$J1039,tblCountries[[Actual]:[Continente]],3,FALSE)</f>
        <v>Asia</v>
      </c>
      <c r="M1039" s="93" t="s">
        <v>17</v>
      </c>
      <c r="N1039" s="97">
        <v>8</v>
      </c>
      <c r="O1039" s="98" t="s">
        <v>4021</v>
      </c>
      <c r="P1039" s="99" t="s">
        <v>4028</v>
      </c>
      <c r="Q1039" s="100" t="s">
        <v>4048</v>
      </c>
    </row>
    <row r="1040" spans="2:17" ht="15" customHeight="1" x14ac:dyDescent="0.25">
      <c r="B1040" s="93" t="s">
        <v>3035</v>
      </c>
      <c r="C1040" s="94">
        <v>41057.604224537034</v>
      </c>
      <c r="D1040" s="95" t="s">
        <v>1192</v>
      </c>
      <c r="E1040" s="93">
        <v>240000</v>
      </c>
      <c r="F1040" s="93" t="s">
        <v>584</v>
      </c>
      <c r="G1040" s="96">
        <f>Data!$E1040*VLOOKUP(Data!$F1040,tblXrate[],2,FALSE)</f>
        <v>29261.227167098674</v>
      </c>
      <c r="H1040" s="93" t="s">
        <v>1193</v>
      </c>
      <c r="I1040" s="93" t="s">
        <v>309</v>
      </c>
      <c r="J1040" s="93" t="s">
        <v>47</v>
      </c>
      <c r="K1040" s="93" t="str">
        <f>VLOOKUP(Data!$J1040,tblCountries[[Actual]:[Mapping]],2,FALSE)</f>
        <v>South Africa</v>
      </c>
      <c r="L1040" s="93" t="str">
        <f>VLOOKUP(Data!$J1040,tblCountries[[Actual]:[Continente]],3,FALSE)</f>
        <v>Africa</v>
      </c>
      <c r="M1040" s="93" t="s">
        <v>17</v>
      </c>
      <c r="N1040" s="97">
        <v>20</v>
      </c>
      <c r="O1040" s="99" t="s">
        <v>4022</v>
      </c>
      <c r="P1040" s="99" t="s">
        <v>4029</v>
      </c>
      <c r="Q1040" s="100" t="s">
        <v>4048</v>
      </c>
    </row>
    <row r="1041" spans="2:17" ht="15" customHeight="1" x14ac:dyDescent="0.25">
      <c r="B1041" s="93" t="s">
        <v>3036</v>
      </c>
      <c r="C1041" s="94">
        <v>41057.605682870373</v>
      </c>
      <c r="D1041" s="95">
        <v>120000</v>
      </c>
      <c r="E1041" s="93">
        <v>120000</v>
      </c>
      <c r="F1041" s="93" t="s">
        <v>584</v>
      </c>
      <c r="G1041" s="96">
        <f>Data!$E1041*VLOOKUP(Data!$F1041,tblXrate[],2,FALSE)</f>
        <v>14630.613583549337</v>
      </c>
      <c r="H1041" s="93" t="s">
        <v>343</v>
      </c>
      <c r="I1041" s="93" t="s">
        <v>3940</v>
      </c>
      <c r="J1041" s="93" t="s">
        <v>47</v>
      </c>
      <c r="K1041" s="93" t="str">
        <f>VLOOKUP(Data!$J1041,tblCountries[[Actual]:[Mapping]],2,FALSE)</f>
        <v>South Africa</v>
      </c>
      <c r="L1041" s="93" t="str">
        <f>VLOOKUP(Data!$J1041,tblCountries[[Actual]:[Continente]],3,FALSE)</f>
        <v>Africa</v>
      </c>
      <c r="M1041" s="93" t="s">
        <v>8</v>
      </c>
      <c r="N1041" s="97">
        <v>10</v>
      </c>
      <c r="O1041" s="99" t="s">
        <v>4020</v>
      </c>
      <c r="P1041" s="99" t="s">
        <v>4028</v>
      </c>
      <c r="Q1041" s="100" t="s">
        <v>4048</v>
      </c>
    </row>
    <row r="1042" spans="2:17" ht="15" customHeight="1" x14ac:dyDescent="0.25">
      <c r="B1042" s="93" t="s">
        <v>3037</v>
      </c>
      <c r="C1042" s="94">
        <v>41057.60733796296</v>
      </c>
      <c r="D1042" s="95">
        <v>408000</v>
      </c>
      <c r="E1042" s="93">
        <v>408000</v>
      </c>
      <c r="F1042" s="93" t="s">
        <v>39</v>
      </c>
      <c r="G1042" s="96">
        <f>Data!$E1042*VLOOKUP(Data!$F1042,tblXrate[],2,FALSE)</f>
        <v>7265.630008476568</v>
      </c>
      <c r="H1042" s="93" t="s">
        <v>1194</v>
      </c>
      <c r="I1042" s="93" t="s">
        <v>309</v>
      </c>
      <c r="J1042" s="93" t="s">
        <v>7</v>
      </c>
      <c r="K1042" s="93" t="str">
        <f>VLOOKUP(Data!$J1042,tblCountries[[Actual]:[Mapping]],2,FALSE)</f>
        <v>India</v>
      </c>
      <c r="L1042" s="93" t="str">
        <f>VLOOKUP(Data!$J1042,tblCountries[[Actual]:[Continente]],3,FALSE)</f>
        <v>Asia</v>
      </c>
      <c r="M1042" s="93" t="s">
        <v>12</v>
      </c>
      <c r="N1042" s="97">
        <v>5</v>
      </c>
      <c r="O1042" s="98" t="s">
        <v>4021</v>
      </c>
      <c r="P1042" s="99" t="s">
        <v>4027</v>
      </c>
      <c r="Q1042" s="100" t="s">
        <v>4048</v>
      </c>
    </row>
    <row r="1043" spans="2:17" ht="15" customHeight="1" x14ac:dyDescent="0.25">
      <c r="B1043" s="93" t="s">
        <v>3038</v>
      </c>
      <c r="C1043" s="94">
        <v>41057.607372685183</v>
      </c>
      <c r="D1043" s="95" t="s">
        <v>469</v>
      </c>
      <c r="E1043" s="93">
        <v>28000</v>
      </c>
      <c r="F1043" s="93" t="s">
        <v>68</v>
      </c>
      <c r="G1043" s="96">
        <f>Data!$E1043*VLOOKUP(Data!$F1043,tblXrate[],2,FALSE)</f>
        <v>44132.991617883956</v>
      </c>
      <c r="H1043" s="93" t="s">
        <v>830</v>
      </c>
      <c r="I1043" s="93" t="s">
        <v>19</v>
      </c>
      <c r="J1043" s="93" t="s">
        <v>70</v>
      </c>
      <c r="K1043" s="93" t="str">
        <f>VLOOKUP(Data!$J1043,tblCountries[[Actual]:[Mapping]],2,FALSE)</f>
        <v>UK</v>
      </c>
      <c r="L1043" s="93" t="str">
        <f>VLOOKUP(Data!$J1043,tblCountries[[Actual]:[Continente]],3,FALSE)</f>
        <v>Europa</v>
      </c>
      <c r="M1043" s="93" t="s">
        <v>17</v>
      </c>
      <c r="N1043" s="97">
        <v>16</v>
      </c>
      <c r="O1043" s="99" t="s">
        <v>4022</v>
      </c>
      <c r="P1043" s="99" t="s">
        <v>4029</v>
      </c>
      <c r="Q1043" s="100" t="s">
        <v>4048</v>
      </c>
    </row>
    <row r="1044" spans="2:17" ht="15" customHeight="1" x14ac:dyDescent="0.25">
      <c r="B1044" s="93" t="s">
        <v>3039</v>
      </c>
      <c r="C1044" s="94">
        <v>41057.61173611111</v>
      </c>
      <c r="D1044" s="95" t="s">
        <v>1195</v>
      </c>
      <c r="E1044" s="93">
        <v>530000</v>
      </c>
      <c r="F1044" s="93" t="s">
        <v>39</v>
      </c>
      <c r="G1044" s="96">
        <f>Data!$E1044*VLOOKUP(Data!$F1044,tblXrate[],2,FALSE)</f>
        <v>9438.1958443445619</v>
      </c>
      <c r="H1044" s="93" t="s">
        <v>1196</v>
      </c>
      <c r="I1044" s="93" t="s">
        <v>19</v>
      </c>
      <c r="J1044" s="93" t="s">
        <v>7</v>
      </c>
      <c r="K1044" s="93" t="str">
        <f>VLOOKUP(Data!$J1044,tblCountries[[Actual]:[Mapping]],2,FALSE)</f>
        <v>India</v>
      </c>
      <c r="L1044" s="93" t="str">
        <f>VLOOKUP(Data!$J1044,tblCountries[[Actual]:[Continente]],3,FALSE)</f>
        <v>Asia</v>
      </c>
      <c r="M1044" s="93" t="s">
        <v>17</v>
      </c>
      <c r="N1044" s="97">
        <v>7</v>
      </c>
      <c r="O1044" s="98" t="s">
        <v>4021</v>
      </c>
      <c r="P1044" s="99" t="s">
        <v>4027</v>
      </c>
      <c r="Q1044" s="100" t="s">
        <v>4048</v>
      </c>
    </row>
    <row r="1045" spans="2:17" ht="15" customHeight="1" x14ac:dyDescent="0.25">
      <c r="B1045" s="93" t="s">
        <v>3040</v>
      </c>
      <c r="C1045" s="94">
        <v>41057.613657407404</v>
      </c>
      <c r="D1045" s="95" t="s">
        <v>1197</v>
      </c>
      <c r="E1045" s="93">
        <v>18000</v>
      </c>
      <c r="F1045" s="93" t="s">
        <v>5</v>
      </c>
      <c r="G1045" s="96">
        <f>Data!$E1045*VLOOKUP(Data!$F1045,tblXrate[],2,FALSE)</f>
        <v>18000</v>
      </c>
      <c r="H1045" s="93" t="s">
        <v>19</v>
      </c>
      <c r="I1045" s="93" t="s">
        <v>19</v>
      </c>
      <c r="J1045" s="93" t="s">
        <v>74</v>
      </c>
      <c r="K1045" s="93" t="str">
        <f>VLOOKUP(Data!$J1045,tblCountries[[Actual]:[Mapping]],2,FALSE)</f>
        <v>Poland</v>
      </c>
      <c r="L1045" s="93" t="str">
        <f>VLOOKUP(Data!$J1045,tblCountries[[Actual]:[Continente]],3,FALSE)</f>
        <v>Europa</v>
      </c>
      <c r="M1045" s="93" t="s">
        <v>8</v>
      </c>
      <c r="N1045" s="97">
        <v>7</v>
      </c>
      <c r="O1045" s="98" t="s">
        <v>4021</v>
      </c>
      <c r="P1045" s="99" t="s">
        <v>4028</v>
      </c>
      <c r="Q1045" s="100" t="s">
        <v>4048</v>
      </c>
    </row>
    <row r="1046" spans="2:17" ht="15" customHeight="1" x14ac:dyDescent="0.25">
      <c r="B1046" s="93" t="s">
        <v>3041</v>
      </c>
      <c r="C1046" s="94">
        <v>41057.614189814813</v>
      </c>
      <c r="D1046" s="95" t="s">
        <v>1198</v>
      </c>
      <c r="E1046" s="93">
        <v>200000</v>
      </c>
      <c r="F1046" s="93" t="s">
        <v>39</v>
      </c>
      <c r="G1046" s="96">
        <f>Data!$E1046*VLOOKUP(Data!$F1046,tblXrate[],2,FALSE)</f>
        <v>3561.5833374885137</v>
      </c>
      <c r="H1046" s="93" t="s">
        <v>1199</v>
      </c>
      <c r="I1046" s="93" t="s">
        <v>51</v>
      </c>
      <c r="J1046" s="93" t="s">
        <v>7</v>
      </c>
      <c r="K1046" s="93" t="str">
        <f>VLOOKUP(Data!$J1046,tblCountries[[Actual]:[Mapping]],2,FALSE)</f>
        <v>India</v>
      </c>
      <c r="L1046" s="93" t="str">
        <f>VLOOKUP(Data!$J1046,tblCountries[[Actual]:[Continente]],3,FALSE)</f>
        <v>Asia</v>
      </c>
      <c r="M1046" s="93" t="s">
        <v>17</v>
      </c>
      <c r="N1046" s="97">
        <v>5</v>
      </c>
      <c r="O1046" s="98" t="s">
        <v>4021</v>
      </c>
      <c r="P1046" s="99" t="s">
        <v>4027</v>
      </c>
      <c r="Q1046" s="100" t="s">
        <v>4048</v>
      </c>
    </row>
    <row r="1047" spans="2:17" ht="15" customHeight="1" x14ac:dyDescent="0.25">
      <c r="B1047" s="93" t="s">
        <v>3042</v>
      </c>
      <c r="C1047" s="94">
        <v>41057.614629629628</v>
      </c>
      <c r="D1047" s="95" t="s">
        <v>1200</v>
      </c>
      <c r="E1047" s="93">
        <v>200000</v>
      </c>
      <c r="F1047" s="93" t="s">
        <v>39</v>
      </c>
      <c r="G1047" s="96">
        <f>Data!$E1047*VLOOKUP(Data!$F1047,tblXrate[],2,FALSE)</f>
        <v>3561.5833374885137</v>
      </c>
      <c r="H1047" s="93" t="s">
        <v>718</v>
      </c>
      <c r="I1047" s="93" t="s">
        <v>3938</v>
      </c>
      <c r="J1047" s="93" t="s">
        <v>7</v>
      </c>
      <c r="K1047" s="93" t="str">
        <f>VLOOKUP(Data!$J1047,tblCountries[[Actual]:[Mapping]],2,FALSE)</f>
        <v>India</v>
      </c>
      <c r="L1047" s="93" t="str">
        <f>VLOOKUP(Data!$J1047,tblCountries[[Actual]:[Continente]],3,FALSE)</f>
        <v>Asia</v>
      </c>
      <c r="M1047" s="93" t="s">
        <v>8</v>
      </c>
      <c r="N1047" s="97">
        <v>3</v>
      </c>
      <c r="O1047" s="99" t="s">
        <v>4024</v>
      </c>
      <c r="P1047" s="99" t="s">
        <v>4027</v>
      </c>
      <c r="Q1047" s="100" t="s">
        <v>4048</v>
      </c>
    </row>
    <row r="1048" spans="2:17" ht="15" customHeight="1" x14ac:dyDescent="0.25">
      <c r="B1048" s="93" t="s">
        <v>3043</v>
      </c>
      <c r="C1048" s="94">
        <v>41057.615763888891</v>
      </c>
      <c r="D1048" s="95">
        <v>5100</v>
      </c>
      <c r="E1048" s="93">
        <v>5100</v>
      </c>
      <c r="F1048" s="93" t="s">
        <v>5</v>
      </c>
      <c r="G1048" s="96">
        <f>Data!$E1048*VLOOKUP(Data!$F1048,tblXrate[],2,FALSE)</f>
        <v>5100</v>
      </c>
      <c r="H1048" s="93" t="s">
        <v>718</v>
      </c>
      <c r="I1048" s="93" t="s">
        <v>3938</v>
      </c>
      <c r="J1048" s="93" t="s">
        <v>7</v>
      </c>
      <c r="K1048" s="93" t="str">
        <f>VLOOKUP(Data!$J1048,tblCountries[[Actual]:[Mapping]],2,FALSE)</f>
        <v>India</v>
      </c>
      <c r="L1048" s="93" t="str">
        <f>VLOOKUP(Data!$J1048,tblCountries[[Actual]:[Continente]],3,FALSE)</f>
        <v>Asia</v>
      </c>
      <c r="M1048" s="93" t="s">
        <v>12</v>
      </c>
      <c r="N1048" s="97">
        <v>8</v>
      </c>
      <c r="O1048" s="98" t="s">
        <v>4021</v>
      </c>
      <c r="P1048" s="99" t="s">
        <v>4027</v>
      </c>
      <c r="Q1048" s="100" t="s">
        <v>4048</v>
      </c>
    </row>
    <row r="1049" spans="2:17" ht="15" customHeight="1" x14ac:dyDescent="0.25">
      <c r="B1049" s="93" t="s">
        <v>3044</v>
      </c>
      <c r="C1049" s="94">
        <v>41057.618090277778</v>
      </c>
      <c r="D1049" s="95">
        <v>100000</v>
      </c>
      <c r="E1049" s="93">
        <v>1200000</v>
      </c>
      <c r="F1049" s="93" t="s">
        <v>39</v>
      </c>
      <c r="G1049" s="96">
        <f>Data!$E1049*VLOOKUP(Data!$F1049,tblXrate[],2,FALSE)</f>
        <v>21369.500024931083</v>
      </c>
      <c r="H1049" s="93" t="s">
        <v>722</v>
      </c>
      <c r="I1049" s="93" t="s">
        <v>19</v>
      </c>
      <c r="J1049" s="93" t="s">
        <v>7</v>
      </c>
      <c r="K1049" s="93" t="str">
        <f>VLOOKUP(Data!$J1049,tblCountries[[Actual]:[Mapping]],2,FALSE)</f>
        <v>India</v>
      </c>
      <c r="L1049" s="93" t="str">
        <f>VLOOKUP(Data!$J1049,tblCountries[[Actual]:[Continente]],3,FALSE)</f>
        <v>Asia</v>
      </c>
      <c r="M1049" s="93" t="s">
        <v>8</v>
      </c>
      <c r="N1049" s="97">
        <v>7</v>
      </c>
      <c r="O1049" s="98" t="s">
        <v>4021</v>
      </c>
      <c r="P1049" s="99" t="s">
        <v>4028</v>
      </c>
      <c r="Q1049" s="100" t="s">
        <v>4048</v>
      </c>
    </row>
    <row r="1050" spans="2:17" ht="15" customHeight="1" x14ac:dyDescent="0.25">
      <c r="B1050" s="93" t="s">
        <v>3045</v>
      </c>
      <c r="C1050" s="94">
        <v>41057.61996527778</v>
      </c>
      <c r="D1050" s="95" t="s">
        <v>1201</v>
      </c>
      <c r="E1050" s="93">
        <v>300000</v>
      </c>
      <c r="F1050" s="93" t="s">
        <v>39</v>
      </c>
      <c r="G1050" s="96">
        <f>Data!$E1050*VLOOKUP(Data!$F1050,tblXrate[],2,FALSE)</f>
        <v>5342.3750062327708</v>
      </c>
      <c r="H1050" s="93" t="s">
        <v>1202</v>
      </c>
      <c r="I1050" s="93" t="s">
        <v>355</v>
      </c>
      <c r="J1050" s="93" t="s">
        <v>7</v>
      </c>
      <c r="K1050" s="93" t="str">
        <f>VLOOKUP(Data!$J1050,tblCountries[[Actual]:[Mapping]],2,FALSE)</f>
        <v>India</v>
      </c>
      <c r="L1050" s="93" t="str">
        <f>VLOOKUP(Data!$J1050,tblCountries[[Actual]:[Continente]],3,FALSE)</f>
        <v>Asia</v>
      </c>
      <c r="M1050" s="93" t="s">
        <v>17</v>
      </c>
      <c r="N1050" s="97">
        <v>1</v>
      </c>
      <c r="O1050" s="99" t="s">
        <v>4024</v>
      </c>
      <c r="P1050" s="99" t="s">
        <v>4027</v>
      </c>
      <c r="Q1050" s="100" t="s">
        <v>4048</v>
      </c>
    </row>
    <row r="1051" spans="2:17" ht="15" customHeight="1" x14ac:dyDescent="0.25">
      <c r="B1051" s="93" t="s">
        <v>3046</v>
      </c>
      <c r="C1051" s="94">
        <v>41057.620162037034</v>
      </c>
      <c r="D1051" s="95">
        <v>50000</v>
      </c>
      <c r="E1051" s="93">
        <v>50000</v>
      </c>
      <c r="F1051" s="93" t="s">
        <v>5</v>
      </c>
      <c r="G1051" s="96">
        <f>Data!$E1051*VLOOKUP(Data!$F1051,tblXrate[],2,FALSE)</f>
        <v>50000</v>
      </c>
      <c r="H1051" s="93" t="s">
        <v>592</v>
      </c>
      <c r="I1051" s="93" t="s">
        <v>3940</v>
      </c>
      <c r="J1051" s="93" t="s">
        <v>7</v>
      </c>
      <c r="K1051" s="93" t="str">
        <f>VLOOKUP(Data!$J1051,tblCountries[[Actual]:[Mapping]],2,FALSE)</f>
        <v>India</v>
      </c>
      <c r="L1051" s="93" t="str">
        <f>VLOOKUP(Data!$J1051,tblCountries[[Actual]:[Continente]],3,FALSE)</f>
        <v>Asia</v>
      </c>
      <c r="M1051" s="93" t="s">
        <v>24</v>
      </c>
      <c r="N1051" s="97">
        <v>26</v>
      </c>
      <c r="O1051" s="99" t="s">
        <v>4023</v>
      </c>
      <c r="P1051" s="99" t="s">
        <v>4030</v>
      </c>
      <c r="Q1051" s="100" t="s">
        <v>4049</v>
      </c>
    </row>
    <row r="1052" spans="2:17" ht="15" customHeight="1" x14ac:dyDescent="0.25">
      <c r="B1052" s="93" t="s">
        <v>3047</v>
      </c>
      <c r="C1052" s="94">
        <v>41057.620648148149</v>
      </c>
      <c r="D1052" s="95" t="s">
        <v>1203</v>
      </c>
      <c r="E1052" s="93">
        <v>1600000</v>
      </c>
      <c r="F1052" s="93" t="s">
        <v>39</v>
      </c>
      <c r="G1052" s="96">
        <f>Data!$E1052*VLOOKUP(Data!$F1052,tblXrate[],2,FALSE)</f>
        <v>28492.66669990811</v>
      </c>
      <c r="H1052" s="93" t="s">
        <v>1204</v>
      </c>
      <c r="I1052" s="93" t="s">
        <v>51</v>
      </c>
      <c r="J1052" s="93" t="s">
        <v>7</v>
      </c>
      <c r="K1052" s="93" t="str">
        <f>VLOOKUP(Data!$J1052,tblCountries[[Actual]:[Mapping]],2,FALSE)</f>
        <v>India</v>
      </c>
      <c r="L1052" s="93" t="str">
        <f>VLOOKUP(Data!$J1052,tblCountries[[Actual]:[Continente]],3,FALSE)</f>
        <v>Asia</v>
      </c>
      <c r="M1052" s="93" t="s">
        <v>12</v>
      </c>
      <c r="N1052" s="97">
        <v>9</v>
      </c>
      <c r="O1052" s="98" t="s">
        <v>4021</v>
      </c>
      <c r="P1052" s="99" t="s">
        <v>4029</v>
      </c>
      <c r="Q1052" s="100" t="s">
        <v>4048</v>
      </c>
    </row>
    <row r="1053" spans="2:17" ht="15" customHeight="1" x14ac:dyDescent="0.25">
      <c r="B1053" s="93" t="s">
        <v>3048</v>
      </c>
      <c r="C1053" s="94">
        <v>41057.622534722221</v>
      </c>
      <c r="D1053" s="95">
        <v>15600</v>
      </c>
      <c r="E1053" s="93">
        <v>15600</v>
      </c>
      <c r="F1053" s="93" t="s">
        <v>68</v>
      </c>
      <c r="G1053" s="96">
        <f>Data!$E1053*VLOOKUP(Data!$F1053,tblXrate[],2,FALSE)</f>
        <v>24588.381044249632</v>
      </c>
      <c r="H1053" s="93" t="s">
        <v>1205</v>
      </c>
      <c r="I1053" s="93" t="s">
        <v>19</v>
      </c>
      <c r="J1053" s="93" t="s">
        <v>70</v>
      </c>
      <c r="K1053" s="93" t="str">
        <f>VLOOKUP(Data!$J1053,tblCountries[[Actual]:[Mapping]],2,FALSE)</f>
        <v>UK</v>
      </c>
      <c r="L1053" s="93" t="str">
        <f>VLOOKUP(Data!$J1053,tblCountries[[Actual]:[Continente]],3,FALSE)</f>
        <v>Europa</v>
      </c>
      <c r="M1053" s="93" t="s">
        <v>12</v>
      </c>
      <c r="N1053" s="97">
        <v>6.1</v>
      </c>
      <c r="O1053" s="98" t="s">
        <v>4021</v>
      </c>
      <c r="P1053" s="99" t="s">
        <v>4029</v>
      </c>
      <c r="Q1053" s="100" t="s">
        <v>4048</v>
      </c>
    </row>
    <row r="1054" spans="2:17" ht="15" customHeight="1" x14ac:dyDescent="0.25">
      <c r="B1054" s="93" t="s">
        <v>3049</v>
      </c>
      <c r="C1054" s="94">
        <v>41057.633773148147</v>
      </c>
      <c r="D1054" s="95">
        <v>7000</v>
      </c>
      <c r="E1054" s="93">
        <v>7000</v>
      </c>
      <c r="F1054" s="93" t="s">
        <v>5</v>
      </c>
      <c r="G1054" s="96">
        <f>Data!$E1054*VLOOKUP(Data!$F1054,tblXrate[],2,FALSE)</f>
        <v>7000</v>
      </c>
      <c r="H1054" s="93" t="s">
        <v>718</v>
      </c>
      <c r="I1054" s="93" t="s">
        <v>3938</v>
      </c>
      <c r="J1054" s="93" t="s">
        <v>7</v>
      </c>
      <c r="K1054" s="93" t="str">
        <f>VLOOKUP(Data!$J1054,tblCountries[[Actual]:[Mapping]],2,FALSE)</f>
        <v>India</v>
      </c>
      <c r="L1054" s="93" t="str">
        <f>VLOOKUP(Data!$J1054,tblCountries[[Actual]:[Continente]],3,FALSE)</f>
        <v>Asia</v>
      </c>
      <c r="M1054" s="93" t="s">
        <v>12</v>
      </c>
      <c r="N1054" s="97">
        <v>5</v>
      </c>
      <c r="O1054" s="98" t="s">
        <v>4021</v>
      </c>
      <c r="P1054" s="99" t="s">
        <v>4027</v>
      </c>
      <c r="Q1054" s="100" t="s">
        <v>4048</v>
      </c>
    </row>
    <row r="1055" spans="2:17" ht="15" customHeight="1" x14ac:dyDescent="0.25">
      <c r="B1055" s="93" t="s">
        <v>3050</v>
      </c>
      <c r="C1055" s="94">
        <v>41057.636342592596</v>
      </c>
      <c r="D1055" s="95" t="s">
        <v>1206</v>
      </c>
      <c r="E1055" s="93">
        <v>438000</v>
      </c>
      <c r="F1055" s="93" t="s">
        <v>39</v>
      </c>
      <c r="G1055" s="96">
        <f>Data!$E1055*VLOOKUP(Data!$F1055,tblXrate[],2,FALSE)</f>
        <v>7799.8675090998449</v>
      </c>
      <c r="H1055" s="93" t="s">
        <v>1207</v>
      </c>
      <c r="I1055" s="93" t="s">
        <v>19</v>
      </c>
      <c r="J1055" s="93" t="s">
        <v>7</v>
      </c>
      <c r="K1055" s="93" t="str">
        <f>VLOOKUP(Data!$J1055,tblCountries[[Actual]:[Mapping]],2,FALSE)</f>
        <v>India</v>
      </c>
      <c r="L1055" s="93" t="str">
        <f>VLOOKUP(Data!$J1055,tblCountries[[Actual]:[Continente]],3,FALSE)</f>
        <v>Asia</v>
      </c>
      <c r="M1055" s="93" t="s">
        <v>24</v>
      </c>
      <c r="N1055" s="97">
        <v>10</v>
      </c>
      <c r="O1055" s="99" t="s">
        <v>4020</v>
      </c>
      <c r="P1055" s="99" t="s">
        <v>4027</v>
      </c>
      <c r="Q1055" s="100" t="s">
        <v>4048</v>
      </c>
    </row>
    <row r="1056" spans="2:17" ht="15" customHeight="1" x14ac:dyDescent="0.25">
      <c r="B1056" s="93" t="s">
        <v>3051</v>
      </c>
      <c r="C1056" s="94">
        <v>41057.640173611115</v>
      </c>
      <c r="D1056" s="95" t="s">
        <v>1208</v>
      </c>
      <c r="E1056" s="93">
        <v>50000</v>
      </c>
      <c r="F1056" s="93" t="s">
        <v>68</v>
      </c>
      <c r="G1056" s="96">
        <f>Data!$E1056*VLOOKUP(Data!$F1056,tblXrate[],2,FALSE)</f>
        <v>78808.913603364199</v>
      </c>
      <c r="H1056" s="93" t="s">
        <v>1209</v>
      </c>
      <c r="I1056" s="93" t="s">
        <v>51</v>
      </c>
      <c r="J1056" s="93" t="s">
        <v>70</v>
      </c>
      <c r="K1056" s="93" t="str">
        <f>VLOOKUP(Data!$J1056,tblCountries[[Actual]:[Mapping]],2,FALSE)</f>
        <v>UK</v>
      </c>
      <c r="L1056" s="93" t="str">
        <f>VLOOKUP(Data!$J1056,tblCountries[[Actual]:[Continente]],3,FALSE)</f>
        <v>Europa</v>
      </c>
      <c r="M1056" s="93" t="s">
        <v>17</v>
      </c>
      <c r="N1056" s="97">
        <v>12</v>
      </c>
      <c r="O1056" s="99" t="s">
        <v>4020</v>
      </c>
      <c r="P1056" s="99" t="s">
        <v>4030</v>
      </c>
      <c r="Q1056" s="100" t="s">
        <v>4049</v>
      </c>
    </row>
    <row r="1057" spans="2:17" ht="15" customHeight="1" x14ac:dyDescent="0.25">
      <c r="B1057" s="93" t="s">
        <v>3052</v>
      </c>
      <c r="C1057" s="94">
        <v>41057.644432870373</v>
      </c>
      <c r="D1057" s="95">
        <v>560</v>
      </c>
      <c r="E1057" s="93">
        <v>6720</v>
      </c>
      <c r="F1057" s="93" t="s">
        <v>5</v>
      </c>
      <c r="G1057" s="96">
        <f>Data!$E1057*VLOOKUP(Data!$F1057,tblXrate[],2,FALSE)</f>
        <v>6720</v>
      </c>
      <c r="H1057" s="93" t="s">
        <v>718</v>
      </c>
      <c r="I1057" s="93" t="s">
        <v>3938</v>
      </c>
      <c r="J1057" s="93" t="s">
        <v>7</v>
      </c>
      <c r="K1057" s="93" t="str">
        <f>VLOOKUP(Data!$J1057,tblCountries[[Actual]:[Mapping]],2,FALSE)</f>
        <v>India</v>
      </c>
      <c r="L1057" s="93" t="str">
        <f>VLOOKUP(Data!$J1057,tblCountries[[Actual]:[Continente]],3,FALSE)</f>
        <v>Asia</v>
      </c>
      <c r="M1057" s="93" t="s">
        <v>8</v>
      </c>
      <c r="N1057" s="97">
        <v>6</v>
      </c>
      <c r="O1057" s="98" t="s">
        <v>4021</v>
      </c>
      <c r="P1057" s="99" t="s">
        <v>4027</v>
      </c>
      <c r="Q1057" s="100" t="s">
        <v>4048</v>
      </c>
    </row>
    <row r="1058" spans="2:17" ht="15" customHeight="1" x14ac:dyDescent="0.25">
      <c r="B1058" s="93" t="s">
        <v>3053</v>
      </c>
      <c r="C1058" s="94">
        <v>41057.645416666666</v>
      </c>
      <c r="D1058" s="95" t="s">
        <v>1210</v>
      </c>
      <c r="E1058" s="93">
        <v>250000</v>
      </c>
      <c r="F1058" s="93" t="s">
        <v>39</v>
      </c>
      <c r="G1058" s="96">
        <f>Data!$E1058*VLOOKUP(Data!$F1058,tblXrate[],2,FALSE)</f>
        <v>4451.9791718606421</v>
      </c>
      <c r="H1058" s="93" t="s">
        <v>1211</v>
      </c>
      <c r="I1058" s="93" t="s">
        <v>3938</v>
      </c>
      <c r="J1058" s="93" t="s">
        <v>7</v>
      </c>
      <c r="K1058" s="93" t="str">
        <f>VLOOKUP(Data!$J1058,tblCountries[[Actual]:[Mapping]],2,FALSE)</f>
        <v>India</v>
      </c>
      <c r="L1058" s="93" t="str">
        <f>VLOOKUP(Data!$J1058,tblCountries[[Actual]:[Continente]],3,FALSE)</f>
        <v>Asia</v>
      </c>
      <c r="M1058" s="93" t="s">
        <v>12</v>
      </c>
      <c r="N1058" s="97">
        <v>3.5</v>
      </c>
      <c r="O1058" s="99" t="s">
        <v>4024</v>
      </c>
      <c r="P1058" s="99" t="s">
        <v>4027</v>
      </c>
      <c r="Q1058" s="100" t="s">
        <v>4048</v>
      </c>
    </row>
    <row r="1059" spans="2:17" ht="15" customHeight="1" x14ac:dyDescent="0.25">
      <c r="B1059" s="93" t="s">
        <v>3054</v>
      </c>
      <c r="C1059" s="94">
        <v>41057.645752314813</v>
      </c>
      <c r="D1059" s="95" t="s">
        <v>136</v>
      </c>
      <c r="E1059" s="93">
        <v>30000</v>
      </c>
      <c r="F1059" s="93" t="s">
        <v>68</v>
      </c>
      <c r="G1059" s="96">
        <f>Data!$E1059*VLOOKUP(Data!$F1059,tblXrate[],2,FALSE)</f>
        <v>47285.348162018527</v>
      </c>
      <c r="H1059" s="93" t="s">
        <v>152</v>
      </c>
      <c r="I1059" s="93" t="s">
        <v>19</v>
      </c>
      <c r="J1059" s="93" t="s">
        <v>70</v>
      </c>
      <c r="K1059" s="93" t="str">
        <f>VLOOKUP(Data!$J1059,tblCountries[[Actual]:[Mapping]],2,FALSE)</f>
        <v>UK</v>
      </c>
      <c r="L1059" s="93" t="str">
        <f>VLOOKUP(Data!$J1059,tblCountries[[Actual]:[Continente]],3,FALSE)</f>
        <v>Europa</v>
      </c>
      <c r="M1059" s="93" t="s">
        <v>12</v>
      </c>
      <c r="N1059" s="97">
        <v>15</v>
      </c>
      <c r="O1059" s="99" t="s">
        <v>4020</v>
      </c>
      <c r="P1059" s="99" t="s">
        <v>4029</v>
      </c>
      <c r="Q1059" s="100" t="s">
        <v>4048</v>
      </c>
    </row>
    <row r="1060" spans="2:17" ht="15" customHeight="1" x14ac:dyDescent="0.25">
      <c r="B1060" s="93" t="s">
        <v>3055</v>
      </c>
      <c r="C1060" s="94">
        <v>41057.648182870369</v>
      </c>
      <c r="D1060" s="95">
        <v>600</v>
      </c>
      <c r="E1060" s="93">
        <v>7200</v>
      </c>
      <c r="F1060" s="93" t="s">
        <v>5</v>
      </c>
      <c r="G1060" s="96">
        <f>Data!$E1060*VLOOKUP(Data!$F1060,tblXrate[],2,FALSE)</f>
        <v>7200</v>
      </c>
      <c r="H1060" s="93" t="s">
        <v>1212</v>
      </c>
      <c r="I1060" s="93" t="s">
        <v>19</v>
      </c>
      <c r="J1060" s="93" t="s">
        <v>7</v>
      </c>
      <c r="K1060" s="93" t="str">
        <f>VLOOKUP(Data!$J1060,tblCountries[[Actual]:[Mapping]],2,FALSE)</f>
        <v>India</v>
      </c>
      <c r="L1060" s="93" t="str">
        <f>VLOOKUP(Data!$J1060,tblCountries[[Actual]:[Continente]],3,FALSE)</f>
        <v>Asia</v>
      </c>
      <c r="M1060" s="93" t="s">
        <v>12</v>
      </c>
      <c r="N1060" s="97">
        <v>10</v>
      </c>
      <c r="O1060" s="99" t="s">
        <v>4020</v>
      </c>
      <c r="P1060" s="99" t="s">
        <v>4027</v>
      </c>
      <c r="Q1060" s="100" t="s">
        <v>4048</v>
      </c>
    </row>
    <row r="1061" spans="2:17" ht="15" customHeight="1" x14ac:dyDescent="0.25">
      <c r="B1061" s="93" t="s">
        <v>3056</v>
      </c>
      <c r="C1061" s="94">
        <v>41057.648344907408</v>
      </c>
      <c r="D1061" s="95" t="s">
        <v>1213</v>
      </c>
      <c r="E1061" s="93">
        <v>2500000</v>
      </c>
      <c r="F1061" s="93" t="s">
        <v>39</v>
      </c>
      <c r="G1061" s="96">
        <f>Data!$E1061*VLOOKUP(Data!$F1061,tblXrate[],2,FALSE)</f>
        <v>44519.791718606422</v>
      </c>
      <c r="H1061" s="93" t="s">
        <v>1214</v>
      </c>
      <c r="I1061" s="93" t="s">
        <v>3940</v>
      </c>
      <c r="J1061" s="93" t="s">
        <v>7</v>
      </c>
      <c r="K1061" s="93" t="str">
        <f>VLOOKUP(Data!$J1061,tblCountries[[Actual]:[Mapping]],2,FALSE)</f>
        <v>India</v>
      </c>
      <c r="L1061" s="93" t="str">
        <f>VLOOKUP(Data!$J1061,tblCountries[[Actual]:[Continente]],3,FALSE)</f>
        <v>Asia</v>
      </c>
      <c r="M1061" s="93" t="s">
        <v>8</v>
      </c>
      <c r="N1061" s="97">
        <v>9</v>
      </c>
      <c r="O1061" s="98" t="s">
        <v>4021</v>
      </c>
      <c r="P1061" s="99" t="s">
        <v>4029</v>
      </c>
      <c r="Q1061" s="100" t="s">
        <v>4048</v>
      </c>
    </row>
    <row r="1062" spans="2:17" ht="15" customHeight="1" x14ac:dyDescent="0.25">
      <c r="B1062" s="93" t="s">
        <v>3057</v>
      </c>
      <c r="C1062" s="94">
        <v>41057.64875</v>
      </c>
      <c r="D1062" s="95">
        <v>140000</v>
      </c>
      <c r="E1062" s="93">
        <v>140000</v>
      </c>
      <c r="F1062" s="93" t="s">
        <v>39</v>
      </c>
      <c r="G1062" s="96">
        <f>Data!$E1062*VLOOKUP(Data!$F1062,tblXrate[],2,FALSE)</f>
        <v>2493.1083362419595</v>
      </c>
      <c r="H1062" s="93" t="s">
        <v>309</v>
      </c>
      <c r="I1062" s="93" t="s">
        <v>309</v>
      </c>
      <c r="J1062" s="93" t="s">
        <v>7</v>
      </c>
      <c r="K1062" s="93" t="str">
        <f>VLOOKUP(Data!$J1062,tblCountries[[Actual]:[Mapping]],2,FALSE)</f>
        <v>India</v>
      </c>
      <c r="L1062" s="93" t="str">
        <f>VLOOKUP(Data!$J1062,tblCountries[[Actual]:[Continente]],3,FALSE)</f>
        <v>Asia</v>
      </c>
      <c r="M1062" s="93" t="s">
        <v>8</v>
      </c>
      <c r="N1062" s="97">
        <v>4</v>
      </c>
      <c r="O1062" s="99" t="s">
        <v>4024</v>
      </c>
      <c r="P1062" s="99" t="s">
        <v>4027</v>
      </c>
      <c r="Q1062" s="100" t="s">
        <v>4048</v>
      </c>
    </row>
    <row r="1063" spans="2:17" ht="15" customHeight="1" x14ac:dyDescent="0.25">
      <c r="B1063" s="93" t="s">
        <v>3058</v>
      </c>
      <c r="C1063" s="94">
        <v>41057.649675925924</v>
      </c>
      <c r="D1063" s="95">
        <v>20000</v>
      </c>
      <c r="E1063" s="93">
        <v>20000</v>
      </c>
      <c r="F1063" s="93" t="s">
        <v>68</v>
      </c>
      <c r="G1063" s="96">
        <f>Data!$E1063*VLOOKUP(Data!$F1063,tblXrate[],2,FALSE)</f>
        <v>31523.565441345683</v>
      </c>
      <c r="H1063" s="93" t="s">
        <v>1215</v>
      </c>
      <c r="I1063" s="93" t="s">
        <v>19</v>
      </c>
      <c r="J1063" s="93" t="s">
        <v>70</v>
      </c>
      <c r="K1063" s="93" t="str">
        <f>VLOOKUP(Data!$J1063,tblCountries[[Actual]:[Mapping]],2,FALSE)</f>
        <v>UK</v>
      </c>
      <c r="L1063" s="93" t="str">
        <f>VLOOKUP(Data!$J1063,tblCountries[[Actual]:[Continente]],3,FALSE)</f>
        <v>Europa</v>
      </c>
      <c r="M1063" s="93" t="s">
        <v>8</v>
      </c>
      <c r="N1063" s="97">
        <v>1</v>
      </c>
      <c r="O1063" s="99" t="s">
        <v>4024</v>
      </c>
      <c r="P1063" s="99" t="s">
        <v>4029</v>
      </c>
      <c r="Q1063" s="100" t="s">
        <v>4048</v>
      </c>
    </row>
    <row r="1064" spans="2:17" ht="15" customHeight="1" x14ac:dyDescent="0.25">
      <c r="B1064" s="93" t="s">
        <v>3059</v>
      </c>
      <c r="C1064" s="94">
        <v>41057.650960648149</v>
      </c>
      <c r="D1064" s="95">
        <v>1200000</v>
      </c>
      <c r="E1064" s="93">
        <v>1200000</v>
      </c>
      <c r="F1064" s="93" t="s">
        <v>39</v>
      </c>
      <c r="G1064" s="96">
        <f>Data!$E1064*VLOOKUP(Data!$F1064,tblXrate[],2,FALSE)</f>
        <v>21369.500024931083</v>
      </c>
      <c r="H1064" s="93" t="s">
        <v>1216</v>
      </c>
      <c r="I1064" s="93" t="s">
        <v>487</v>
      </c>
      <c r="J1064" s="93" t="s">
        <v>7</v>
      </c>
      <c r="K1064" s="93" t="str">
        <f>VLOOKUP(Data!$J1064,tblCountries[[Actual]:[Mapping]],2,FALSE)</f>
        <v>India</v>
      </c>
      <c r="L1064" s="93" t="str">
        <f>VLOOKUP(Data!$J1064,tblCountries[[Actual]:[Continente]],3,FALSE)</f>
        <v>Asia</v>
      </c>
      <c r="M1064" s="93" t="s">
        <v>8</v>
      </c>
      <c r="N1064" s="97">
        <v>8</v>
      </c>
      <c r="O1064" s="98" t="s">
        <v>4021</v>
      </c>
      <c r="P1064" s="99" t="s">
        <v>4028</v>
      </c>
      <c r="Q1064" s="100" t="s">
        <v>4048</v>
      </c>
    </row>
    <row r="1065" spans="2:17" ht="15" customHeight="1" x14ac:dyDescent="0.25">
      <c r="B1065" s="93" t="s">
        <v>3060</v>
      </c>
      <c r="C1065" s="94">
        <v>41057.65421296296</v>
      </c>
      <c r="D1065" s="95">
        <v>80000</v>
      </c>
      <c r="E1065" s="93">
        <v>80000</v>
      </c>
      <c r="F1065" s="93" t="s">
        <v>68</v>
      </c>
      <c r="G1065" s="96">
        <f>Data!$E1065*VLOOKUP(Data!$F1065,tblXrate[],2,FALSE)</f>
        <v>126094.26176538273</v>
      </c>
      <c r="H1065" s="93" t="s">
        <v>1217</v>
      </c>
      <c r="I1065" s="93" t="s">
        <v>355</v>
      </c>
      <c r="J1065" s="93" t="s">
        <v>70</v>
      </c>
      <c r="K1065" s="93" t="str">
        <f>VLOOKUP(Data!$J1065,tblCountries[[Actual]:[Mapping]],2,FALSE)</f>
        <v>UK</v>
      </c>
      <c r="L1065" s="93" t="str">
        <f>VLOOKUP(Data!$J1065,tblCountries[[Actual]:[Continente]],3,FALSE)</f>
        <v>Europa</v>
      </c>
      <c r="M1065" s="93" t="s">
        <v>8</v>
      </c>
      <c r="N1065" s="97">
        <v>10</v>
      </c>
      <c r="O1065" s="99" t="s">
        <v>4020</v>
      </c>
      <c r="P1065" s="99" t="s">
        <v>4031</v>
      </c>
      <c r="Q1065" s="100" t="s">
        <v>4049</v>
      </c>
    </row>
    <row r="1066" spans="2:17" ht="15" customHeight="1" x14ac:dyDescent="0.25">
      <c r="B1066" s="93" t="s">
        <v>3061</v>
      </c>
      <c r="C1066" s="94">
        <v>41057.655694444446</v>
      </c>
      <c r="D1066" s="95" t="s">
        <v>1218</v>
      </c>
      <c r="E1066" s="93">
        <v>63000</v>
      </c>
      <c r="F1066" s="93" t="s">
        <v>68</v>
      </c>
      <c r="G1066" s="96">
        <f>Data!$E1066*VLOOKUP(Data!$F1066,tblXrate[],2,FALSE)</f>
        <v>99299.231140238902</v>
      </c>
      <c r="H1066" s="93" t="s">
        <v>1219</v>
      </c>
      <c r="I1066" s="93" t="s">
        <v>66</v>
      </c>
      <c r="J1066" s="93" t="s">
        <v>70</v>
      </c>
      <c r="K1066" s="93" t="str">
        <f>VLOOKUP(Data!$J1066,tblCountries[[Actual]:[Mapping]],2,FALSE)</f>
        <v>UK</v>
      </c>
      <c r="L1066" s="93" t="str">
        <f>VLOOKUP(Data!$J1066,tblCountries[[Actual]:[Continente]],3,FALSE)</f>
        <v>Europa</v>
      </c>
      <c r="M1066" s="93" t="s">
        <v>17</v>
      </c>
      <c r="N1066" s="97">
        <v>1</v>
      </c>
      <c r="O1066" s="99" t="s">
        <v>4024</v>
      </c>
      <c r="P1066" s="99" t="s">
        <v>4030</v>
      </c>
      <c r="Q1066" s="100" t="s">
        <v>4049</v>
      </c>
    </row>
    <row r="1067" spans="2:17" ht="15" customHeight="1" x14ac:dyDescent="0.25">
      <c r="B1067" s="93" t="s">
        <v>3062</v>
      </c>
      <c r="C1067" s="94">
        <v>41057.658171296294</v>
      </c>
      <c r="D1067" s="95" t="s">
        <v>940</v>
      </c>
      <c r="E1067" s="93">
        <v>55000</v>
      </c>
      <c r="F1067" s="93" t="s">
        <v>68</v>
      </c>
      <c r="G1067" s="96">
        <f>Data!$E1067*VLOOKUP(Data!$F1067,tblXrate[],2,FALSE)</f>
        <v>86689.804963700633</v>
      </c>
      <c r="H1067" s="93" t="s">
        <v>211</v>
      </c>
      <c r="I1067" s="93" t="s">
        <v>3940</v>
      </c>
      <c r="J1067" s="93" t="s">
        <v>70</v>
      </c>
      <c r="K1067" s="93" t="str">
        <f>VLOOKUP(Data!$J1067,tblCountries[[Actual]:[Mapping]],2,FALSE)</f>
        <v>UK</v>
      </c>
      <c r="L1067" s="93" t="str">
        <f>VLOOKUP(Data!$J1067,tblCountries[[Actual]:[Continente]],3,FALSE)</f>
        <v>Europa</v>
      </c>
      <c r="M1067" s="93" t="s">
        <v>17</v>
      </c>
      <c r="N1067" s="97">
        <v>22</v>
      </c>
      <c r="O1067" s="99" t="s">
        <v>4023</v>
      </c>
      <c r="P1067" s="99" t="s">
        <v>4030</v>
      </c>
      <c r="Q1067" s="100" t="s">
        <v>4049</v>
      </c>
    </row>
    <row r="1068" spans="2:17" ht="15" customHeight="1" x14ac:dyDescent="0.25">
      <c r="B1068" s="93" t="s">
        <v>3063</v>
      </c>
      <c r="C1068" s="94">
        <v>41057.658599537041</v>
      </c>
      <c r="D1068" s="95" t="s">
        <v>1220</v>
      </c>
      <c r="E1068" s="93">
        <v>50000</v>
      </c>
      <c r="F1068" s="93" t="s">
        <v>5</v>
      </c>
      <c r="G1068" s="96">
        <f>Data!$E1068*VLOOKUP(Data!$F1068,tblXrate[],2,FALSE)</f>
        <v>50000</v>
      </c>
      <c r="H1068" s="93" t="s">
        <v>1221</v>
      </c>
      <c r="I1068" s="93" t="s">
        <v>51</v>
      </c>
      <c r="J1068" s="93" t="s">
        <v>7</v>
      </c>
      <c r="K1068" s="93" t="str">
        <f>VLOOKUP(Data!$J1068,tblCountries[[Actual]:[Mapping]],2,FALSE)</f>
        <v>India</v>
      </c>
      <c r="L1068" s="93" t="str">
        <f>VLOOKUP(Data!$J1068,tblCountries[[Actual]:[Continente]],3,FALSE)</f>
        <v>Asia</v>
      </c>
      <c r="M1068" s="93" t="s">
        <v>17</v>
      </c>
      <c r="N1068" s="97">
        <v>30</v>
      </c>
      <c r="O1068" s="99" t="s">
        <v>4023</v>
      </c>
      <c r="P1068" s="99" t="s">
        <v>4030</v>
      </c>
      <c r="Q1068" s="100" t="s">
        <v>4049</v>
      </c>
    </row>
    <row r="1069" spans="2:17" ht="15" customHeight="1" x14ac:dyDescent="0.25">
      <c r="B1069" s="93" t="s">
        <v>3064</v>
      </c>
      <c r="C1069" s="94">
        <v>41057.659282407411</v>
      </c>
      <c r="D1069" s="95">
        <v>240000</v>
      </c>
      <c r="E1069" s="93">
        <v>240000</v>
      </c>
      <c r="F1069" s="93" t="s">
        <v>39</v>
      </c>
      <c r="G1069" s="96">
        <f>Data!$E1069*VLOOKUP(Data!$F1069,tblXrate[],2,FALSE)</f>
        <v>4273.9000049862161</v>
      </c>
      <c r="H1069" s="93" t="s">
        <v>746</v>
      </c>
      <c r="I1069" s="93" t="s">
        <v>19</v>
      </c>
      <c r="J1069" s="93" t="s">
        <v>7</v>
      </c>
      <c r="K1069" s="93" t="str">
        <f>VLOOKUP(Data!$J1069,tblCountries[[Actual]:[Mapping]],2,FALSE)</f>
        <v>India</v>
      </c>
      <c r="L1069" s="93" t="str">
        <f>VLOOKUP(Data!$J1069,tblCountries[[Actual]:[Continente]],3,FALSE)</f>
        <v>Asia</v>
      </c>
      <c r="M1069" s="93" t="s">
        <v>17</v>
      </c>
      <c r="N1069" s="97">
        <v>3</v>
      </c>
      <c r="O1069" s="99" t="s">
        <v>4024</v>
      </c>
      <c r="P1069" s="99" t="s">
        <v>4027</v>
      </c>
      <c r="Q1069" s="100" t="s">
        <v>4048</v>
      </c>
    </row>
    <row r="1070" spans="2:17" ht="15" customHeight="1" x14ac:dyDescent="0.25">
      <c r="B1070" s="93" t="s">
        <v>3065</v>
      </c>
      <c r="C1070" s="94">
        <v>41057.65965277778</v>
      </c>
      <c r="D1070" s="95" t="s">
        <v>831</v>
      </c>
      <c r="E1070" s="93">
        <v>250000</v>
      </c>
      <c r="F1070" s="93" t="s">
        <v>39</v>
      </c>
      <c r="G1070" s="96">
        <f>Data!$E1070*VLOOKUP(Data!$F1070,tblXrate[],2,FALSE)</f>
        <v>4451.9791718606421</v>
      </c>
      <c r="H1070" s="93" t="s">
        <v>718</v>
      </c>
      <c r="I1070" s="93" t="s">
        <v>3938</v>
      </c>
      <c r="J1070" s="93" t="s">
        <v>7</v>
      </c>
      <c r="K1070" s="93" t="str">
        <f>VLOOKUP(Data!$J1070,tblCountries[[Actual]:[Mapping]],2,FALSE)</f>
        <v>India</v>
      </c>
      <c r="L1070" s="93" t="str">
        <f>VLOOKUP(Data!$J1070,tblCountries[[Actual]:[Continente]],3,FALSE)</f>
        <v>Asia</v>
      </c>
      <c r="M1070" s="93" t="s">
        <v>17</v>
      </c>
      <c r="N1070" s="97">
        <v>3</v>
      </c>
      <c r="O1070" s="99" t="s">
        <v>4024</v>
      </c>
      <c r="P1070" s="99" t="s">
        <v>4027</v>
      </c>
      <c r="Q1070" s="100" t="s">
        <v>4048</v>
      </c>
    </row>
    <row r="1071" spans="2:17" ht="15" customHeight="1" x14ac:dyDescent="0.25">
      <c r="B1071" s="93" t="s">
        <v>3066</v>
      </c>
      <c r="C1071" s="94">
        <v>41057.660787037035</v>
      </c>
      <c r="D1071" s="95" t="s">
        <v>1222</v>
      </c>
      <c r="E1071" s="93">
        <v>600000</v>
      </c>
      <c r="F1071" s="93" t="s">
        <v>39</v>
      </c>
      <c r="G1071" s="96">
        <f>Data!$E1071*VLOOKUP(Data!$F1071,tblXrate[],2,FALSE)</f>
        <v>10684.750012465542</v>
      </c>
      <c r="H1071" s="93" t="s">
        <v>1223</v>
      </c>
      <c r="I1071" s="93" t="s">
        <v>19</v>
      </c>
      <c r="J1071" s="93" t="s">
        <v>7</v>
      </c>
      <c r="K1071" s="93" t="str">
        <f>VLOOKUP(Data!$J1071,tblCountries[[Actual]:[Mapping]],2,FALSE)</f>
        <v>India</v>
      </c>
      <c r="L1071" s="93" t="str">
        <f>VLOOKUP(Data!$J1071,tblCountries[[Actual]:[Continente]],3,FALSE)</f>
        <v>Asia</v>
      </c>
      <c r="M1071" s="93" t="s">
        <v>8</v>
      </c>
      <c r="N1071" s="97">
        <v>10</v>
      </c>
      <c r="O1071" s="99" t="s">
        <v>4020</v>
      </c>
      <c r="P1071" s="99" t="s">
        <v>4027</v>
      </c>
      <c r="Q1071" s="100" t="s">
        <v>4048</v>
      </c>
    </row>
    <row r="1072" spans="2:17" ht="15" customHeight="1" x14ac:dyDescent="0.25">
      <c r="B1072" s="93" t="s">
        <v>3067</v>
      </c>
      <c r="C1072" s="94">
        <v>41057.666504629633</v>
      </c>
      <c r="D1072" s="95">
        <v>40500</v>
      </c>
      <c r="E1072" s="93">
        <v>40500</v>
      </c>
      <c r="F1072" s="93" t="s">
        <v>68</v>
      </c>
      <c r="G1072" s="96">
        <f>Data!$E1072*VLOOKUP(Data!$F1072,tblXrate[],2,FALSE)</f>
        <v>63835.220018725006</v>
      </c>
      <c r="H1072" s="93" t="s">
        <v>1224</v>
      </c>
      <c r="I1072" s="93" t="s">
        <v>51</v>
      </c>
      <c r="J1072" s="93" t="s">
        <v>70</v>
      </c>
      <c r="K1072" s="93" t="str">
        <f>VLOOKUP(Data!$J1072,tblCountries[[Actual]:[Mapping]],2,FALSE)</f>
        <v>UK</v>
      </c>
      <c r="L1072" s="93" t="str">
        <f>VLOOKUP(Data!$J1072,tblCountries[[Actual]:[Continente]],3,FALSE)</f>
        <v>Europa</v>
      </c>
      <c r="M1072" s="93" t="s">
        <v>17</v>
      </c>
      <c r="N1072" s="97">
        <v>25</v>
      </c>
      <c r="O1072" s="99" t="s">
        <v>4023</v>
      </c>
      <c r="P1072" s="99" t="s">
        <v>4030</v>
      </c>
      <c r="Q1072" s="100" t="s">
        <v>4049</v>
      </c>
    </row>
    <row r="1073" spans="2:17" ht="15" customHeight="1" x14ac:dyDescent="0.25">
      <c r="B1073" s="93" t="s">
        <v>3068</v>
      </c>
      <c r="C1073" s="94">
        <v>41057.66741898148</v>
      </c>
      <c r="D1073" s="95" t="s">
        <v>1225</v>
      </c>
      <c r="E1073" s="93">
        <v>23000</v>
      </c>
      <c r="F1073" s="93" t="s">
        <v>68</v>
      </c>
      <c r="G1073" s="96">
        <f>Data!$E1073*VLOOKUP(Data!$F1073,tblXrate[],2,FALSE)</f>
        <v>36252.100257547536</v>
      </c>
      <c r="H1073" s="93" t="s">
        <v>152</v>
      </c>
      <c r="I1073" s="93" t="s">
        <v>19</v>
      </c>
      <c r="J1073" s="93" t="s">
        <v>70</v>
      </c>
      <c r="K1073" s="93" t="str">
        <f>VLOOKUP(Data!$J1073,tblCountries[[Actual]:[Mapping]],2,FALSE)</f>
        <v>UK</v>
      </c>
      <c r="L1073" s="93" t="str">
        <f>VLOOKUP(Data!$J1073,tblCountries[[Actual]:[Continente]],3,FALSE)</f>
        <v>Europa</v>
      </c>
      <c r="M1073" s="93" t="s">
        <v>12</v>
      </c>
      <c r="N1073" s="97">
        <v>5</v>
      </c>
      <c r="O1073" s="98" t="s">
        <v>4021</v>
      </c>
      <c r="P1073" s="99" t="s">
        <v>4029</v>
      </c>
      <c r="Q1073" s="100" t="s">
        <v>4048</v>
      </c>
    </row>
    <row r="1074" spans="2:17" ht="15" customHeight="1" x14ac:dyDescent="0.25">
      <c r="B1074" s="93" t="s">
        <v>3069</v>
      </c>
      <c r="C1074" s="94">
        <v>41057.668958333335</v>
      </c>
      <c r="D1074" s="95">
        <v>7960</v>
      </c>
      <c r="E1074" s="93">
        <v>7960</v>
      </c>
      <c r="F1074" s="93" t="s">
        <v>5</v>
      </c>
      <c r="G1074" s="96">
        <f>Data!$E1074*VLOOKUP(Data!$F1074,tblXrate[],2,FALSE)</f>
        <v>7960</v>
      </c>
      <c r="H1074" s="93" t="s">
        <v>783</v>
      </c>
      <c r="I1074" s="93" t="s">
        <v>51</v>
      </c>
      <c r="J1074" s="93" t="s">
        <v>7</v>
      </c>
      <c r="K1074" s="93" t="str">
        <f>VLOOKUP(Data!$J1074,tblCountries[[Actual]:[Mapping]],2,FALSE)</f>
        <v>India</v>
      </c>
      <c r="L1074" s="93" t="str">
        <f>VLOOKUP(Data!$J1074,tblCountries[[Actual]:[Continente]],3,FALSE)</f>
        <v>Asia</v>
      </c>
      <c r="M1074" s="93" t="s">
        <v>8</v>
      </c>
      <c r="N1074" s="97">
        <v>7</v>
      </c>
      <c r="O1074" s="98" t="s">
        <v>4021</v>
      </c>
      <c r="P1074" s="99" t="s">
        <v>4027</v>
      </c>
      <c r="Q1074" s="100" t="s">
        <v>4048</v>
      </c>
    </row>
    <row r="1075" spans="2:17" ht="15" customHeight="1" x14ac:dyDescent="0.25">
      <c r="B1075" s="93" t="s">
        <v>3070</v>
      </c>
      <c r="C1075" s="94">
        <v>41057.669270833336</v>
      </c>
      <c r="D1075" s="95" t="s">
        <v>1226</v>
      </c>
      <c r="E1075" s="93">
        <v>500000</v>
      </c>
      <c r="F1075" s="93" t="s">
        <v>39</v>
      </c>
      <c r="G1075" s="96">
        <f>Data!$E1075*VLOOKUP(Data!$F1075,tblXrate[],2,FALSE)</f>
        <v>8903.9583437212841</v>
      </c>
      <c r="H1075" s="93" t="s">
        <v>746</v>
      </c>
      <c r="I1075" s="93" t="s">
        <v>19</v>
      </c>
      <c r="J1075" s="93" t="s">
        <v>7</v>
      </c>
      <c r="K1075" s="93" t="str">
        <f>VLOOKUP(Data!$J1075,tblCountries[[Actual]:[Mapping]],2,FALSE)</f>
        <v>India</v>
      </c>
      <c r="L1075" s="93" t="str">
        <f>VLOOKUP(Data!$J1075,tblCountries[[Actual]:[Continente]],3,FALSE)</f>
        <v>Asia</v>
      </c>
      <c r="M1075" s="93" t="s">
        <v>17</v>
      </c>
      <c r="N1075" s="97">
        <v>23</v>
      </c>
      <c r="O1075" s="99" t="s">
        <v>4023</v>
      </c>
      <c r="P1075" s="99" t="s">
        <v>4027</v>
      </c>
      <c r="Q1075" s="100" t="s">
        <v>4048</v>
      </c>
    </row>
    <row r="1076" spans="2:17" ht="15" customHeight="1" x14ac:dyDescent="0.25">
      <c r="B1076" s="93" t="s">
        <v>3071</v>
      </c>
      <c r="C1076" s="94">
        <v>41057.670636574076</v>
      </c>
      <c r="D1076" s="95" t="s">
        <v>1227</v>
      </c>
      <c r="E1076" s="93">
        <v>40000</v>
      </c>
      <c r="F1076" s="93" t="s">
        <v>21</v>
      </c>
      <c r="G1076" s="96">
        <f>Data!$E1076*VLOOKUP(Data!$F1076,tblXrate[],2,FALSE)</f>
        <v>50815.977559664309</v>
      </c>
      <c r="H1076" s="93" t="s">
        <v>1228</v>
      </c>
      <c r="I1076" s="93" t="s">
        <v>19</v>
      </c>
      <c r="J1076" s="93" t="s">
        <v>627</v>
      </c>
      <c r="K1076" s="93" t="str">
        <f>VLOOKUP(Data!$J1076,tblCountries[[Actual]:[Mapping]],2,FALSE)</f>
        <v>Netherlands</v>
      </c>
      <c r="L1076" s="93" t="str">
        <f>VLOOKUP(Data!$J1076,tblCountries[[Actual]:[Continente]],3,FALSE)</f>
        <v>Europa</v>
      </c>
      <c r="M1076" s="93" t="s">
        <v>8</v>
      </c>
      <c r="N1076" s="97">
        <v>3</v>
      </c>
      <c r="O1076" s="99" t="s">
        <v>4024</v>
      </c>
      <c r="P1076" s="99" t="s">
        <v>4030</v>
      </c>
      <c r="Q1076" s="100" t="s">
        <v>4049</v>
      </c>
    </row>
    <row r="1077" spans="2:17" ht="15" customHeight="1" x14ac:dyDescent="0.25">
      <c r="B1077" s="93" t="s">
        <v>3072</v>
      </c>
      <c r="C1077" s="94">
        <v>41057.672118055554</v>
      </c>
      <c r="D1077" s="95" t="s">
        <v>136</v>
      </c>
      <c r="E1077" s="93">
        <v>30000</v>
      </c>
      <c r="F1077" s="93" t="s">
        <v>68</v>
      </c>
      <c r="G1077" s="96">
        <f>Data!$E1077*VLOOKUP(Data!$F1077,tblXrate[],2,FALSE)</f>
        <v>47285.348162018527</v>
      </c>
      <c r="H1077" s="93" t="s">
        <v>391</v>
      </c>
      <c r="I1077" s="93" t="s">
        <v>19</v>
      </c>
      <c r="J1077" s="93" t="s">
        <v>70</v>
      </c>
      <c r="K1077" s="93" t="str">
        <f>VLOOKUP(Data!$J1077,tblCountries[[Actual]:[Mapping]],2,FALSE)</f>
        <v>UK</v>
      </c>
      <c r="L1077" s="93" t="str">
        <f>VLOOKUP(Data!$J1077,tblCountries[[Actual]:[Continente]],3,FALSE)</f>
        <v>Europa</v>
      </c>
      <c r="M1077" s="93" t="s">
        <v>8</v>
      </c>
      <c r="N1077" s="97">
        <v>4</v>
      </c>
      <c r="O1077" s="99" t="s">
        <v>4024</v>
      </c>
      <c r="P1077" s="99" t="s">
        <v>4029</v>
      </c>
      <c r="Q1077" s="100" t="s">
        <v>4048</v>
      </c>
    </row>
    <row r="1078" spans="2:17" ht="15" customHeight="1" x14ac:dyDescent="0.25">
      <c r="B1078" s="93" t="s">
        <v>3073</v>
      </c>
      <c r="C1078" s="94">
        <v>41057.672118055554</v>
      </c>
      <c r="D1078" s="95">
        <v>48000</v>
      </c>
      <c r="E1078" s="93">
        <v>48000</v>
      </c>
      <c r="F1078" s="93" t="s">
        <v>68</v>
      </c>
      <c r="G1078" s="96">
        <f>Data!$E1078*VLOOKUP(Data!$F1078,tblXrate[],2,FALSE)</f>
        <v>75656.557059229643</v>
      </c>
      <c r="H1078" s="93" t="s">
        <v>1229</v>
      </c>
      <c r="I1078" s="93" t="s">
        <v>51</v>
      </c>
      <c r="J1078" s="93" t="s">
        <v>70</v>
      </c>
      <c r="K1078" s="93" t="str">
        <f>VLOOKUP(Data!$J1078,tblCountries[[Actual]:[Mapping]],2,FALSE)</f>
        <v>UK</v>
      </c>
      <c r="L1078" s="93" t="str">
        <f>VLOOKUP(Data!$J1078,tblCountries[[Actual]:[Continente]],3,FALSE)</f>
        <v>Europa</v>
      </c>
      <c r="M1078" s="93" t="s">
        <v>17</v>
      </c>
      <c r="N1078" s="97">
        <v>10</v>
      </c>
      <c r="O1078" s="99" t="s">
        <v>4020</v>
      </c>
      <c r="P1078" s="99" t="s">
        <v>4030</v>
      </c>
      <c r="Q1078" s="100" t="s">
        <v>4049</v>
      </c>
    </row>
    <row r="1079" spans="2:17" ht="15" customHeight="1" x14ac:dyDescent="0.25">
      <c r="B1079" s="93" t="s">
        <v>3074</v>
      </c>
      <c r="C1079" s="94">
        <v>41057.674212962964</v>
      </c>
      <c r="D1079" s="95" t="s">
        <v>698</v>
      </c>
      <c r="E1079" s="93">
        <v>240000</v>
      </c>
      <c r="F1079" s="93" t="s">
        <v>39</v>
      </c>
      <c r="G1079" s="96">
        <f>Data!$E1079*VLOOKUP(Data!$F1079,tblXrate[],2,FALSE)</f>
        <v>4273.9000049862161</v>
      </c>
      <c r="H1079" s="93" t="s">
        <v>309</v>
      </c>
      <c r="I1079" s="93" t="s">
        <v>309</v>
      </c>
      <c r="J1079" s="93" t="s">
        <v>7</v>
      </c>
      <c r="K1079" s="93" t="str">
        <f>VLOOKUP(Data!$J1079,tblCountries[[Actual]:[Mapping]],2,FALSE)</f>
        <v>India</v>
      </c>
      <c r="L1079" s="93" t="str">
        <f>VLOOKUP(Data!$J1079,tblCountries[[Actual]:[Continente]],3,FALSE)</f>
        <v>Asia</v>
      </c>
      <c r="M1079" s="93" t="s">
        <v>12</v>
      </c>
      <c r="N1079" s="97">
        <v>20</v>
      </c>
      <c r="O1079" s="99" t="s">
        <v>4022</v>
      </c>
      <c r="P1079" s="99" t="s">
        <v>4027</v>
      </c>
      <c r="Q1079" s="100" t="s">
        <v>4048</v>
      </c>
    </row>
    <row r="1080" spans="2:17" ht="15" customHeight="1" x14ac:dyDescent="0.25">
      <c r="B1080" s="93" t="s">
        <v>3075</v>
      </c>
      <c r="C1080" s="94">
        <v>41057.680104166669</v>
      </c>
      <c r="D1080" s="95">
        <v>37000</v>
      </c>
      <c r="E1080" s="93">
        <v>37000</v>
      </c>
      <c r="F1080" s="93" t="s">
        <v>21</v>
      </c>
      <c r="G1080" s="96">
        <f>Data!$E1080*VLOOKUP(Data!$F1080,tblXrate[],2,FALSE)</f>
        <v>47004.779242689488</v>
      </c>
      <c r="H1080" s="93" t="s">
        <v>1230</v>
      </c>
      <c r="I1080" s="93" t="s">
        <v>19</v>
      </c>
      <c r="J1080" s="93" t="s">
        <v>607</v>
      </c>
      <c r="K1080" s="93" t="str">
        <f>VLOOKUP(Data!$J1080,tblCountries[[Actual]:[Mapping]],2,FALSE)</f>
        <v>Spain</v>
      </c>
      <c r="L1080" s="93" t="str">
        <f>VLOOKUP(Data!$J1080,tblCountries[[Actual]:[Continente]],3,FALSE)</f>
        <v>Europa</v>
      </c>
      <c r="M1080" s="93" t="s">
        <v>8</v>
      </c>
      <c r="N1080" s="97">
        <v>11</v>
      </c>
      <c r="O1080" s="99" t="s">
        <v>4020</v>
      </c>
      <c r="P1080" s="99" t="s">
        <v>4029</v>
      </c>
      <c r="Q1080" s="100" t="s">
        <v>4048</v>
      </c>
    </row>
    <row r="1081" spans="2:17" ht="15" customHeight="1" x14ac:dyDescent="0.25">
      <c r="B1081" s="93" t="s">
        <v>3076</v>
      </c>
      <c r="C1081" s="94">
        <v>41057.680335648147</v>
      </c>
      <c r="D1081" s="95" t="s">
        <v>136</v>
      </c>
      <c r="E1081" s="93">
        <v>30000</v>
      </c>
      <c r="F1081" s="93" t="s">
        <v>68</v>
      </c>
      <c r="G1081" s="96">
        <f>Data!$E1081*VLOOKUP(Data!$F1081,tblXrate[],2,FALSE)</f>
        <v>47285.348162018527</v>
      </c>
      <c r="H1081" s="93" t="s">
        <v>1231</v>
      </c>
      <c r="I1081" s="93" t="s">
        <v>19</v>
      </c>
      <c r="J1081" s="93" t="s">
        <v>70</v>
      </c>
      <c r="K1081" s="93" t="str">
        <f>VLOOKUP(Data!$J1081,tblCountries[[Actual]:[Mapping]],2,FALSE)</f>
        <v>UK</v>
      </c>
      <c r="L1081" s="93" t="str">
        <f>VLOOKUP(Data!$J1081,tblCountries[[Actual]:[Continente]],3,FALSE)</f>
        <v>Europa</v>
      </c>
      <c r="M1081" s="93" t="s">
        <v>12</v>
      </c>
      <c r="N1081" s="97">
        <v>10</v>
      </c>
      <c r="O1081" s="99" t="s">
        <v>4020</v>
      </c>
      <c r="P1081" s="99" t="s">
        <v>4029</v>
      </c>
      <c r="Q1081" s="100" t="s">
        <v>4048</v>
      </c>
    </row>
    <row r="1082" spans="2:17" ht="15" customHeight="1" x14ac:dyDescent="0.25">
      <c r="B1082" s="93" t="s">
        <v>3077</v>
      </c>
      <c r="C1082" s="94">
        <v>41057.681157407409</v>
      </c>
      <c r="D1082" s="95">
        <v>58000</v>
      </c>
      <c r="E1082" s="93">
        <v>58000</v>
      </c>
      <c r="F1082" s="93" t="s">
        <v>68</v>
      </c>
      <c r="G1082" s="96">
        <f>Data!$E1082*VLOOKUP(Data!$F1082,tblXrate[],2,FALSE)</f>
        <v>91418.339779902482</v>
      </c>
      <c r="H1082" s="93" t="s">
        <v>1232</v>
      </c>
      <c r="I1082" s="93" t="s">
        <v>19</v>
      </c>
      <c r="J1082" s="93" t="s">
        <v>70</v>
      </c>
      <c r="K1082" s="93" t="str">
        <f>VLOOKUP(Data!$J1082,tblCountries[[Actual]:[Mapping]],2,FALSE)</f>
        <v>UK</v>
      </c>
      <c r="L1082" s="93" t="str">
        <f>VLOOKUP(Data!$J1082,tblCountries[[Actual]:[Continente]],3,FALSE)</f>
        <v>Europa</v>
      </c>
      <c r="M1082" s="93" t="s">
        <v>12</v>
      </c>
      <c r="N1082" s="97">
        <v>8</v>
      </c>
      <c r="O1082" s="98" t="s">
        <v>4021</v>
      </c>
      <c r="P1082" s="99" t="s">
        <v>4030</v>
      </c>
      <c r="Q1082" s="100" t="s">
        <v>4049</v>
      </c>
    </row>
    <row r="1083" spans="2:17" ht="15" customHeight="1" x14ac:dyDescent="0.25">
      <c r="B1083" s="93" t="s">
        <v>3078</v>
      </c>
      <c r="C1083" s="94">
        <v>41057.681562500002</v>
      </c>
      <c r="D1083" s="95">
        <v>79000</v>
      </c>
      <c r="E1083" s="93">
        <v>79000</v>
      </c>
      <c r="F1083" s="93" t="s">
        <v>68</v>
      </c>
      <c r="G1083" s="96">
        <f>Data!$E1083*VLOOKUP(Data!$F1083,tblXrate[],2,FALSE)</f>
        <v>124518.08349331544</v>
      </c>
      <c r="H1083" s="93" t="s">
        <v>184</v>
      </c>
      <c r="I1083" s="93" t="s">
        <v>19</v>
      </c>
      <c r="J1083" s="93" t="s">
        <v>70</v>
      </c>
      <c r="K1083" s="93" t="str">
        <f>VLOOKUP(Data!$J1083,tblCountries[[Actual]:[Mapping]],2,FALSE)</f>
        <v>UK</v>
      </c>
      <c r="L1083" s="93" t="str">
        <f>VLOOKUP(Data!$J1083,tblCountries[[Actual]:[Continente]],3,FALSE)</f>
        <v>Europa</v>
      </c>
      <c r="M1083" s="93" t="s">
        <v>17</v>
      </c>
      <c r="N1083" s="97">
        <v>14</v>
      </c>
      <c r="O1083" s="99" t="s">
        <v>4020</v>
      </c>
      <c r="P1083" s="99" t="s">
        <v>4031</v>
      </c>
      <c r="Q1083" s="100" t="s">
        <v>4049</v>
      </c>
    </row>
    <row r="1084" spans="2:17" ht="15" customHeight="1" x14ac:dyDescent="0.25">
      <c r="B1084" s="93" t="s">
        <v>3079</v>
      </c>
      <c r="C1084" s="94">
        <v>41057.684884259259</v>
      </c>
      <c r="D1084" s="95">
        <v>43912.03</v>
      </c>
      <c r="E1084" s="93">
        <v>43912</v>
      </c>
      <c r="F1084" s="93" t="s">
        <v>68</v>
      </c>
      <c r="G1084" s="96">
        <f>Data!$E1084*VLOOKUP(Data!$F1084,tblXrate[],2,FALSE)</f>
        <v>69213.140283018583</v>
      </c>
      <c r="H1084" s="93" t="s">
        <v>426</v>
      </c>
      <c r="I1084" s="93" t="s">
        <v>19</v>
      </c>
      <c r="J1084" s="93" t="s">
        <v>70</v>
      </c>
      <c r="K1084" s="93" t="str">
        <f>VLOOKUP(Data!$J1084,tblCountries[[Actual]:[Mapping]],2,FALSE)</f>
        <v>UK</v>
      </c>
      <c r="L1084" s="93" t="str">
        <f>VLOOKUP(Data!$J1084,tblCountries[[Actual]:[Continente]],3,FALSE)</f>
        <v>Europa</v>
      </c>
      <c r="M1084" s="93" t="s">
        <v>12</v>
      </c>
      <c r="N1084" s="97">
        <v>3</v>
      </c>
      <c r="O1084" s="99" t="s">
        <v>4024</v>
      </c>
      <c r="P1084" s="99" t="s">
        <v>4030</v>
      </c>
      <c r="Q1084" s="100" t="s">
        <v>4049</v>
      </c>
    </row>
    <row r="1085" spans="2:17" ht="15" customHeight="1" x14ac:dyDescent="0.25">
      <c r="B1085" s="93" t="s">
        <v>3080</v>
      </c>
      <c r="C1085" s="94">
        <v>41057.686400462961</v>
      </c>
      <c r="D1085" s="95">
        <v>3500</v>
      </c>
      <c r="E1085" s="93">
        <v>3500</v>
      </c>
      <c r="F1085" s="93" t="s">
        <v>5</v>
      </c>
      <c r="G1085" s="96">
        <f>Data!$E1085*VLOOKUP(Data!$F1085,tblXrate[],2,FALSE)</f>
        <v>3500</v>
      </c>
      <c r="H1085" s="93" t="s">
        <v>1233</v>
      </c>
      <c r="I1085" s="93" t="s">
        <v>51</v>
      </c>
      <c r="J1085" s="93" t="s">
        <v>1234</v>
      </c>
      <c r="K1085" s="93" t="str">
        <f>VLOOKUP(Data!$J1085,tblCountries[[Actual]:[Mapping]],2,FALSE)</f>
        <v>Pakistan</v>
      </c>
      <c r="L1085" s="93" t="str">
        <f>VLOOKUP(Data!$J1085,tblCountries[[Actual]:[Continente]],3,FALSE)</f>
        <v>Asia</v>
      </c>
      <c r="M1085" s="93" t="s">
        <v>8</v>
      </c>
      <c r="N1085" s="97">
        <v>4</v>
      </c>
      <c r="O1085" s="99" t="s">
        <v>4024</v>
      </c>
      <c r="P1085" s="99" t="s">
        <v>4027</v>
      </c>
      <c r="Q1085" s="100" t="s">
        <v>4048</v>
      </c>
    </row>
    <row r="1086" spans="2:17" ht="15" customHeight="1" x14ac:dyDescent="0.25">
      <c r="B1086" s="93" t="s">
        <v>3081</v>
      </c>
      <c r="C1086" s="94">
        <v>41057.690833333334</v>
      </c>
      <c r="D1086" s="95" t="s">
        <v>1235</v>
      </c>
      <c r="E1086" s="93">
        <v>40000</v>
      </c>
      <c r="F1086" s="93" t="s">
        <v>68</v>
      </c>
      <c r="G1086" s="96">
        <f>Data!$E1086*VLOOKUP(Data!$F1086,tblXrate[],2,FALSE)</f>
        <v>63047.130882691366</v>
      </c>
      <c r="H1086" s="93" t="s">
        <v>282</v>
      </c>
      <c r="I1086" s="93" t="s">
        <v>51</v>
      </c>
      <c r="J1086" s="93" t="s">
        <v>70</v>
      </c>
      <c r="K1086" s="93" t="str">
        <f>VLOOKUP(Data!$J1086,tblCountries[[Actual]:[Mapping]],2,FALSE)</f>
        <v>UK</v>
      </c>
      <c r="L1086" s="93" t="str">
        <f>VLOOKUP(Data!$J1086,tblCountries[[Actual]:[Continente]],3,FALSE)</f>
        <v>Europa</v>
      </c>
      <c r="M1086" s="93" t="s">
        <v>24</v>
      </c>
      <c r="N1086" s="97">
        <v>20</v>
      </c>
      <c r="O1086" s="99" t="s">
        <v>4022</v>
      </c>
      <c r="P1086" s="99" t="s">
        <v>4030</v>
      </c>
      <c r="Q1086" s="100" t="s">
        <v>4049</v>
      </c>
    </row>
    <row r="1087" spans="2:17" ht="15" customHeight="1" x14ac:dyDescent="0.25">
      <c r="B1087" s="93" t="s">
        <v>3082</v>
      </c>
      <c r="C1087" s="94">
        <v>41057.691192129627</v>
      </c>
      <c r="D1087" s="95">
        <v>57000</v>
      </c>
      <c r="E1087" s="93">
        <v>57000</v>
      </c>
      <c r="F1087" s="93" t="s">
        <v>21</v>
      </c>
      <c r="G1087" s="96">
        <f>Data!$E1087*VLOOKUP(Data!$F1087,tblXrate[],2,FALSE)</f>
        <v>72412.768022521646</v>
      </c>
      <c r="H1087" s="93" t="s">
        <v>1236</v>
      </c>
      <c r="I1087" s="93" t="s">
        <v>51</v>
      </c>
      <c r="J1087" s="93" t="s">
        <v>582</v>
      </c>
      <c r="K1087" s="93" t="str">
        <f>VLOOKUP(Data!$J1087,tblCountries[[Actual]:[Mapping]],2,FALSE)</f>
        <v>Norway</v>
      </c>
      <c r="L1087" s="93" t="str">
        <f>VLOOKUP(Data!$J1087,tblCountries[[Actual]:[Continente]],3,FALSE)</f>
        <v>Europa</v>
      </c>
      <c r="M1087" s="93" t="s">
        <v>24</v>
      </c>
      <c r="N1087" s="97">
        <v>15</v>
      </c>
      <c r="O1087" s="99" t="s">
        <v>4020</v>
      </c>
      <c r="P1087" s="99" t="s">
        <v>4030</v>
      </c>
      <c r="Q1087" s="100" t="s">
        <v>4049</v>
      </c>
    </row>
    <row r="1088" spans="2:17" ht="15" customHeight="1" x14ac:dyDescent="0.25">
      <c r="B1088" s="93" t="s">
        <v>3083</v>
      </c>
      <c r="C1088" s="94">
        <v>41057.695451388892</v>
      </c>
      <c r="D1088" s="95">
        <v>40000</v>
      </c>
      <c r="E1088" s="93">
        <v>40000</v>
      </c>
      <c r="F1088" s="93" t="s">
        <v>21</v>
      </c>
      <c r="G1088" s="96">
        <f>Data!$E1088*VLOOKUP(Data!$F1088,tblXrate[],2,FALSE)</f>
        <v>50815.977559664309</v>
      </c>
      <c r="H1088" s="93" t="s">
        <v>190</v>
      </c>
      <c r="I1088" s="93" t="s">
        <v>309</v>
      </c>
      <c r="J1088" s="93" t="s">
        <v>29</v>
      </c>
      <c r="K1088" s="93" t="str">
        <f>VLOOKUP(Data!$J1088,tblCountries[[Actual]:[Mapping]],2,FALSE)</f>
        <v>Portugal</v>
      </c>
      <c r="L1088" s="93" t="str">
        <f>VLOOKUP(Data!$J1088,tblCountries[[Actual]:[Continente]],3,FALSE)</f>
        <v>Europa</v>
      </c>
      <c r="M1088" s="93" t="s">
        <v>17</v>
      </c>
      <c r="N1088" s="97">
        <v>10</v>
      </c>
      <c r="O1088" s="99" t="s">
        <v>4020</v>
      </c>
      <c r="P1088" s="99" t="s">
        <v>4030</v>
      </c>
      <c r="Q1088" s="100" t="s">
        <v>4049</v>
      </c>
    </row>
    <row r="1089" spans="2:17" ht="15" customHeight="1" x14ac:dyDescent="0.25">
      <c r="B1089" s="93" t="s">
        <v>3084</v>
      </c>
      <c r="C1089" s="94">
        <v>41057.698240740741</v>
      </c>
      <c r="D1089" s="95">
        <v>100000</v>
      </c>
      <c r="E1089" s="93">
        <v>1200000</v>
      </c>
      <c r="F1089" s="93" t="s">
        <v>39</v>
      </c>
      <c r="G1089" s="96">
        <f>Data!$E1089*VLOOKUP(Data!$F1089,tblXrate[],2,FALSE)</f>
        <v>21369.500024931083</v>
      </c>
      <c r="H1089" s="93" t="s">
        <v>1237</v>
      </c>
      <c r="I1089" s="93" t="s">
        <v>51</v>
      </c>
      <c r="J1089" s="93" t="s">
        <v>7</v>
      </c>
      <c r="K1089" s="93" t="str">
        <f>VLOOKUP(Data!$J1089,tblCountries[[Actual]:[Mapping]],2,FALSE)</f>
        <v>India</v>
      </c>
      <c r="L1089" s="93" t="str">
        <f>VLOOKUP(Data!$J1089,tblCountries[[Actual]:[Continente]],3,FALSE)</f>
        <v>Asia</v>
      </c>
      <c r="M1089" s="93" t="s">
        <v>17</v>
      </c>
      <c r="N1089" s="97">
        <v>5</v>
      </c>
      <c r="O1089" s="98" t="s">
        <v>4021</v>
      </c>
      <c r="P1089" s="99" t="s">
        <v>4028</v>
      </c>
      <c r="Q1089" s="100" t="s">
        <v>4048</v>
      </c>
    </row>
    <row r="1090" spans="2:17" ht="15" customHeight="1" x14ac:dyDescent="0.25">
      <c r="B1090" s="93" t="s">
        <v>3085</v>
      </c>
      <c r="C1090" s="94">
        <v>41057.698287037034</v>
      </c>
      <c r="D1090" s="95" t="s">
        <v>67</v>
      </c>
      <c r="E1090" s="93">
        <v>35000</v>
      </c>
      <c r="F1090" s="93" t="s">
        <v>68</v>
      </c>
      <c r="G1090" s="96">
        <f>Data!$E1090*VLOOKUP(Data!$F1090,tblXrate[],2,FALSE)</f>
        <v>55166.239522354947</v>
      </c>
      <c r="H1090" s="93" t="s">
        <v>1238</v>
      </c>
      <c r="I1090" s="93" t="s">
        <v>19</v>
      </c>
      <c r="J1090" s="93" t="s">
        <v>70</v>
      </c>
      <c r="K1090" s="93" t="str">
        <f>VLOOKUP(Data!$J1090,tblCountries[[Actual]:[Mapping]],2,FALSE)</f>
        <v>UK</v>
      </c>
      <c r="L1090" s="93" t="str">
        <f>VLOOKUP(Data!$J1090,tblCountries[[Actual]:[Continente]],3,FALSE)</f>
        <v>Europa</v>
      </c>
      <c r="M1090" s="93" t="s">
        <v>17</v>
      </c>
      <c r="N1090" s="97">
        <v>6</v>
      </c>
      <c r="O1090" s="98" t="s">
        <v>4021</v>
      </c>
      <c r="P1090" s="99" t="s">
        <v>4030</v>
      </c>
      <c r="Q1090" s="100" t="s">
        <v>4049</v>
      </c>
    </row>
    <row r="1091" spans="2:17" ht="15" customHeight="1" x14ac:dyDescent="0.25">
      <c r="B1091" s="93" t="s">
        <v>3086</v>
      </c>
      <c r="C1091" s="94">
        <v>41057.703622685185</v>
      </c>
      <c r="D1091" s="95" t="s">
        <v>1239</v>
      </c>
      <c r="E1091" s="93">
        <v>180000</v>
      </c>
      <c r="F1091" s="93" t="s">
        <v>39</v>
      </c>
      <c r="G1091" s="96">
        <f>Data!$E1091*VLOOKUP(Data!$F1091,tblXrate[],2,FALSE)</f>
        <v>3205.4250037396623</v>
      </c>
      <c r="H1091" s="93" t="s">
        <v>1240</v>
      </c>
      <c r="I1091" s="93" t="s">
        <v>19</v>
      </c>
      <c r="J1091" s="93" t="s">
        <v>7</v>
      </c>
      <c r="K1091" s="93" t="str">
        <f>VLOOKUP(Data!$J1091,tblCountries[[Actual]:[Mapping]],2,FALSE)</f>
        <v>India</v>
      </c>
      <c r="L1091" s="93" t="str">
        <f>VLOOKUP(Data!$J1091,tblCountries[[Actual]:[Continente]],3,FALSE)</f>
        <v>Asia</v>
      </c>
      <c r="M1091" s="93" t="s">
        <v>12</v>
      </c>
      <c r="N1091" s="97">
        <v>3</v>
      </c>
      <c r="O1091" s="99" t="s">
        <v>4024</v>
      </c>
      <c r="P1091" s="99" t="s">
        <v>4027</v>
      </c>
      <c r="Q1091" s="100" t="s">
        <v>4048</v>
      </c>
    </row>
    <row r="1092" spans="2:17" ht="15" customHeight="1" x14ac:dyDescent="0.25">
      <c r="B1092" s="93" t="s">
        <v>3087</v>
      </c>
      <c r="C1092" s="94">
        <v>41057.706979166665</v>
      </c>
      <c r="D1092" s="95" t="s">
        <v>1241</v>
      </c>
      <c r="E1092" s="93">
        <v>600000</v>
      </c>
      <c r="F1092" s="93" t="s">
        <v>39</v>
      </c>
      <c r="G1092" s="96">
        <f>Data!$E1092*VLOOKUP(Data!$F1092,tblXrate[],2,FALSE)</f>
        <v>10684.750012465542</v>
      </c>
      <c r="H1092" s="93" t="s">
        <v>1242</v>
      </c>
      <c r="I1092" s="93" t="s">
        <v>309</v>
      </c>
      <c r="J1092" s="93" t="s">
        <v>7</v>
      </c>
      <c r="K1092" s="93" t="str">
        <f>VLOOKUP(Data!$J1092,tblCountries[[Actual]:[Mapping]],2,FALSE)</f>
        <v>India</v>
      </c>
      <c r="L1092" s="93" t="str">
        <f>VLOOKUP(Data!$J1092,tblCountries[[Actual]:[Continente]],3,FALSE)</f>
        <v>Asia</v>
      </c>
      <c r="M1092" s="93" t="s">
        <v>17</v>
      </c>
      <c r="N1092" s="97">
        <v>8</v>
      </c>
      <c r="O1092" s="98" t="s">
        <v>4021</v>
      </c>
      <c r="P1092" s="99" t="s">
        <v>4027</v>
      </c>
      <c r="Q1092" s="100" t="s">
        <v>4048</v>
      </c>
    </row>
    <row r="1093" spans="2:17" ht="15" customHeight="1" x14ac:dyDescent="0.25">
      <c r="B1093" s="93" t="s">
        <v>3088</v>
      </c>
      <c r="C1093" s="94">
        <v>41057.708194444444</v>
      </c>
      <c r="D1093" s="95" t="s">
        <v>1243</v>
      </c>
      <c r="E1093" s="93">
        <v>300000</v>
      </c>
      <c r="F1093" s="93" t="s">
        <v>39</v>
      </c>
      <c r="G1093" s="96">
        <f>Data!$E1093*VLOOKUP(Data!$F1093,tblXrate[],2,FALSE)</f>
        <v>5342.3750062327708</v>
      </c>
      <c r="H1093" s="93" t="s">
        <v>19</v>
      </c>
      <c r="I1093" s="93" t="s">
        <v>19</v>
      </c>
      <c r="J1093" s="93" t="s">
        <v>7</v>
      </c>
      <c r="K1093" s="93" t="str">
        <f>VLOOKUP(Data!$J1093,tblCountries[[Actual]:[Mapping]],2,FALSE)</f>
        <v>India</v>
      </c>
      <c r="L1093" s="93" t="str">
        <f>VLOOKUP(Data!$J1093,tblCountries[[Actual]:[Continente]],3,FALSE)</f>
        <v>Asia</v>
      </c>
      <c r="M1093" s="93" t="s">
        <v>8</v>
      </c>
      <c r="N1093" s="97">
        <v>5</v>
      </c>
      <c r="O1093" s="98" t="s">
        <v>4021</v>
      </c>
      <c r="P1093" s="99" t="s">
        <v>4027</v>
      </c>
      <c r="Q1093" s="100" t="s">
        <v>4048</v>
      </c>
    </row>
    <row r="1094" spans="2:17" ht="15" customHeight="1" x14ac:dyDescent="0.25">
      <c r="B1094" s="93" t="s">
        <v>3089</v>
      </c>
      <c r="C1094" s="94">
        <v>41057.710219907407</v>
      </c>
      <c r="D1094" s="95">
        <v>75000</v>
      </c>
      <c r="E1094" s="93">
        <v>75000</v>
      </c>
      <c r="F1094" s="93" t="s">
        <v>68</v>
      </c>
      <c r="G1094" s="96">
        <f>Data!$E1094*VLOOKUP(Data!$F1094,tblXrate[],2,FALSE)</f>
        <v>118213.37040504631</v>
      </c>
      <c r="H1094" s="93" t="s">
        <v>538</v>
      </c>
      <c r="I1094" s="93" t="s">
        <v>51</v>
      </c>
      <c r="J1094" s="93" t="s">
        <v>70</v>
      </c>
      <c r="K1094" s="93" t="str">
        <f>VLOOKUP(Data!$J1094,tblCountries[[Actual]:[Mapping]],2,FALSE)</f>
        <v>UK</v>
      </c>
      <c r="L1094" s="93" t="str">
        <f>VLOOKUP(Data!$J1094,tblCountries[[Actual]:[Continente]],3,FALSE)</f>
        <v>Europa</v>
      </c>
      <c r="M1094" s="93" t="s">
        <v>17</v>
      </c>
      <c r="N1094" s="97">
        <v>10</v>
      </c>
      <c r="O1094" s="99" t="s">
        <v>4020</v>
      </c>
      <c r="P1094" s="99" t="s">
        <v>4031</v>
      </c>
      <c r="Q1094" s="100" t="s">
        <v>4049</v>
      </c>
    </row>
    <row r="1095" spans="2:17" ht="15" customHeight="1" x14ac:dyDescent="0.25">
      <c r="B1095" s="93" t="s">
        <v>3090</v>
      </c>
      <c r="C1095" s="94">
        <v>41057.711157407408</v>
      </c>
      <c r="D1095" s="95" t="s">
        <v>1244</v>
      </c>
      <c r="E1095" s="93">
        <v>100000</v>
      </c>
      <c r="F1095" s="93" t="s">
        <v>584</v>
      </c>
      <c r="G1095" s="96">
        <f>Data!$E1095*VLOOKUP(Data!$F1095,tblXrate[],2,FALSE)</f>
        <v>12192.177986291113</v>
      </c>
      <c r="H1095" s="93" t="s">
        <v>1245</v>
      </c>
      <c r="I1095" s="93" t="s">
        <v>51</v>
      </c>
      <c r="J1095" s="93" t="s">
        <v>47</v>
      </c>
      <c r="K1095" s="93" t="str">
        <f>VLOOKUP(Data!$J1095,tblCountries[[Actual]:[Mapping]],2,FALSE)</f>
        <v>South Africa</v>
      </c>
      <c r="L1095" s="93" t="str">
        <f>VLOOKUP(Data!$J1095,tblCountries[[Actual]:[Continente]],3,FALSE)</f>
        <v>Africa</v>
      </c>
      <c r="M1095" s="93" t="s">
        <v>12</v>
      </c>
      <c r="N1095" s="97">
        <v>15</v>
      </c>
      <c r="O1095" s="99" t="s">
        <v>4020</v>
      </c>
      <c r="P1095" s="99" t="s">
        <v>4028</v>
      </c>
      <c r="Q1095" s="100" t="s">
        <v>4048</v>
      </c>
    </row>
    <row r="1096" spans="2:17" ht="15" customHeight="1" x14ac:dyDescent="0.25">
      <c r="B1096" s="93" t="s">
        <v>3091</v>
      </c>
      <c r="C1096" s="94">
        <v>41057.711886574078</v>
      </c>
      <c r="D1096" s="95" t="s">
        <v>1246</v>
      </c>
      <c r="E1096" s="93">
        <v>45000</v>
      </c>
      <c r="F1096" s="93" t="s">
        <v>68</v>
      </c>
      <c r="G1096" s="96">
        <f>Data!$E1096*VLOOKUP(Data!$F1096,tblXrate[],2,FALSE)</f>
        <v>70928.022243027779</v>
      </c>
      <c r="H1096" s="93" t="s">
        <v>1247</v>
      </c>
      <c r="I1096" s="93" t="s">
        <v>3940</v>
      </c>
      <c r="J1096" s="93" t="s">
        <v>70</v>
      </c>
      <c r="K1096" s="93" t="str">
        <f>VLOOKUP(Data!$J1096,tblCountries[[Actual]:[Mapping]],2,FALSE)</f>
        <v>UK</v>
      </c>
      <c r="L1096" s="93" t="str">
        <f>VLOOKUP(Data!$J1096,tblCountries[[Actual]:[Continente]],3,FALSE)</f>
        <v>Europa</v>
      </c>
      <c r="M1096" s="93" t="s">
        <v>8</v>
      </c>
      <c r="N1096" s="97">
        <v>8</v>
      </c>
      <c r="O1096" s="98" t="s">
        <v>4021</v>
      </c>
      <c r="P1096" s="99" t="s">
        <v>4030</v>
      </c>
      <c r="Q1096" s="100" t="s">
        <v>4049</v>
      </c>
    </row>
    <row r="1097" spans="2:17" ht="15" customHeight="1" x14ac:dyDescent="0.25">
      <c r="B1097" s="93" t="s">
        <v>3092</v>
      </c>
      <c r="C1097" s="94">
        <v>41057.715046296296</v>
      </c>
      <c r="D1097" s="95" t="s">
        <v>1248</v>
      </c>
      <c r="E1097" s="93">
        <v>25000</v>
      </c>
      <c r="F1097" s="93" t="s">
        <v>68</v>
      </c>
      <c r="G1097" s="96">
        <f>Data!$E1097*VLOOKUP(Data!$F1097,tblXrate[],2,FALSE)</f>
        <v>39404.456801682099</v>
      </c>
      <c r="H1097" s="93" t="s">
        <v>1249</v>
      </c>
      <c r="I1097" s="93" t="s">
        <v>19</v>
      </c>
      <c r="J1097" s="93" t="s">
        <v>70</v>
      </c>
      <c r="K1097" s="93" t="str">
        <f>VLOOKUP(Data!$J1097,tblCountries[[Actual]:[Mapping]],2,FALSE)</f>
        <v>UK</v>
      </c>
      <c r="L1097" s="93" t="str">
        <f>VLOOKUP(Data!$J1097,tblCountries[[Actual]:[Continente]],3,FALSE)</f>
        <v>Europa</v>
      </c>
      <c r="M1097" s="93" t="s">
        <v>8</v>
      </c>
      <c r="N1097" s="97">
        <v>3</v>
      </c>
      <c r="O1097" s="99" t="s">
        <v>4024</v>
      </c>
      <c r="P1097" s="99" t="s">
        <v>4029</v>
      </c>
      <c r="Q1097" s="100" t="s">
        <v>4048</v>
      </c>
    </row>
    <row r="1098" spans="2:17" ht="15" customHeight="1" x14ac:dyDescent="0.25">
      <c r="B1098" s="93" t="s">
        <v>3093</v>
      </c>
      <c r="C1098" s="94">
        <v>41057.717210648145</v>
      </c>
      <c r="D1098" s="95">
        <v>18987</v>
      </c>
      <c r="E1098" s="93">
        <v>18987</v>
      </c>
      <c r="F1098" s="93" t="s">
        <v>5</v>
      </c>
      <c r="G1098" s="96">
        <f>Data!$E1098*VLOOKUP(Data!$F1098,tblXrate[],2,FALSE)</f>
        <v>18987</v>
      </c>
      <c r="H1098" s="93" t="s">
        <v>206</v>
      </c>
      <c r="I1098" s="93" t="s">
        <v>19</v>
      </c>
      <c r="J1098" s="93" t="s">
        <v>867</v>
      </c>
      <c r="K1098" s="93" t="str">
        <f>VLOOKUP(Data!$J1098,tblCountries[[Actual]:[Mapping]],2,FALSE)</f>
        <v>Nigeria</v>
      </c>
      <c r="L1098" s="93" t="str">
        <f>VLOOKUP(Data!$J1098,tblCountries[[Actual]:[Continente]],3,FALSE)</f>
        <v>Africa</v>
      </c>
      <c r="M1098" s="93" t="s">
        <v>12</v>
      </c>
      <c r="N1098" s="97">
        <v>7</v>
      </c>
      <c r="O1098" s="98" t="s">
        <v>4021</v>
      </c>
      <c r="P1098" s="99" t="s">
        <v>4028</v>
      </c>
      <c r="Q1098" s="100" t="s">
        <v>4048</v>
      </c>
    </row>
    <row r="1099" spans="2:17" ht="15" customHeight="1" x14ac:dyDescent="0.25">
      <c r="B1099" s="93" t="s">
        <v>3094</v>
      </c>
      <c r="C1099" s="94">
        <v>41057.719085648147</v>
      </c>
      <c r="D1099" s="95" t="s">
        <v>570</v>
      </c>
      <c r="E1099" s="93">
        <v>28500</v>
      </c>
      <c r="F1099" s="93" t="s">
        <v>68</v>
      </c>
      <c r="G1099" s="96">
        <f>Data!$E1099*VLOOKUP(Data!$F1099,tblXrate[],2,FALSE)</f>
        <v>44921.080753917595</v>
      </c>
      <c r="H1099" s="93" t="s">
        <v>1250</v>
      </c>
      <c r="I1099" s="93" t="s">
        <v>51</v>
      </c>
      <c r="J1099" s="93" t="s">
        <v>70</v>
      </c>
      <c r="K1099" s="93" t="str">
        <f>VLOOKUP(Data!$J1099,tblCountries[[Actual]:[Mapping]],2,FALSE)</f>
        <v>UK</v>
      </c>
      <c r="L1099" s="93" t="str">
        <f>VLOOKUP(Data!$J1099,tblCountries[[Actual]:[Continente]],3,FALSE)</f>
        <v>Europa</v>
      </c>
      <c r="M1099" s="93" t="s">
        <v>24</v>
      </c>
      <c r="N1099" s="97">
        <v>15</v>
      </c>
      <c r="O1099" s="99" t="s">
        <v>4020</v>
      </c>
      <c r="P1099" s="99" t="s">
        <v>4029</v>
      </c>
      <c r="Q1099" s="100" t="s">
        <v>4048</v>
      </c>
    </row>
    <row r="1100" spans="2:17" ht="15" customHeight="1" x14ac:dyDescent="0.25">
      <c r="B1100" s="93" t="s">
        <v>3095</v>
      </c>
      <c r="C1100" s="94">
        <v>41057.720590277779</v>
      </c>
      <c r="D1100" s="95">
        <v>60000</v>
      </c>
      <c r="E1100" s="93">
        <v>60000</v>
      </c>
      <c r="F1100" s="93" t="s">
        <v>5</v>
      </c>
      <c r="G1100" s="96">
        <f>Data!$E1100*VLOOKUP(Data!$F1100,tblXrate[],2,FALSE)</f>
        <v>60000</v>
      </c>
      <c r="H1100" s="93" t="s">
        <v>634</v>
      </c>
      <c r="I1100" s="93" t="s">
        <v>51</v>
      </c>
      <c r="J1100" s="93" t="s">
        <v>7</v>
      </c>
      <c r="K1100" s="93" t="str">
        <f>VLOOKUP(Data!$J1100,tblCountries[[Actual]:[Mapping]],2,FALSE)</f>
        <v>India</v>
      </c>
      <c r="L1100" s="93" t="str">
        <f>VLOOKUP(Data!$J1100,tblCountries[[Actual]:[Continente]],3,FALSE)</f>
        <v>Asia</v>
      </c>
      <c r="M1100" s="93" t="s">
        <v>12</v>
      </c>
      <c r="N1100" s="97">
        <v>14</v>
      </c>
      <c r="O1100" s="99" t="s">
        <v>4020</v>
      </c>
      <c r="P1100" s="99" t="s">
        <v>4030</v>
      </c>
      <c r="Q1100" s="100" t="s">
        <v>4049</v>
      </c>
    </row>
    <row r="1101" spans="2:17" ht="15" customHeight="1" x14ac:dyDescent="0.25">
      <c r="B1101" s="93" t="s">
        <v>3096</v>
      </c>
      <c r="C1101" s="94">
        <v>41057.721377314818</v>
      </c>
      <c r="D1101" s="95" t="s">
        <v>1251</v>
      </c>
      <c r="E1101" s="93">
        <v>45200</v>
      </c>
      <c r="F1101" s="93" t="s">
        <v>68</v>
      </c>
      <c r="G1101" s="96">
        <f>Data!$E1101*VLOOKUP(Data!$F1101,tblXrate[],2,FALSE)</f>
        <v>71243.257897441246</v>
      </c>
      <c r="H1101" s="93" t="s">
        <v>1252</v>
      </c>
      <c r="I1101" s="93" t="s">
        <v>51</v>
      </c>
      <c r="J1101" s="93" t="s">
        <v>70</v>
      </c>
      <c r="K1101" s="93" t="str">
        <f>VLOOKUP(Data!$J1101,tblCountries[[Actual]:[Mapping]],2,FALSE)</f>
        <v>UK</v>
      </c>
      <c r="L1101" s="93" t="str">
        <f>VLOOKUP(Data!$J1101,tblCountries[[Actual]:[Continente]],3,FALSE)</f>
        <v>Europa</v>
      </c>
      <c r="M1101" s="93" t="s">
        <v>17</v>
      </c>
      <c r="N1101" s="97">
        <v>5</v>
      </c>
      <c r="O1101" s="98" t="s">
        <v>4021</v>
      </c>
      <c r="P1101" s="99" t="s">
        <v>4030</v>
      </c>
      <c r="Q1101" s="100" t="s">
        <v>4049</v>
      </c>
    </row>
    <row r="1102" spans="2:17" ht="15" customHeight="1" x14ac:dyDescent="0.25">
      <c r="B1102" s="93" t="s">
        <v>3097</v>
      </c>
      <c r="C1102" s="94">
        <v>41057.72383101852</v>
      </c>
      <c r="D1102" s="95" t="s">
        <v>1253</v>
      </c>
      <c r="E1102" s="93">
        <v>252000</v>
      </c>
      <c r="F1102" s="93" t="s">
        <v>39</v>
      </c>
      <c r="G1102" s="96">
        <f>Data!$E1102*VLOOKUP(Data!$F1102,tblXrate[],2,FALSE)</f>
        <v>4487.5950052355274</v>
      </c>
      <c r="H1102" s="93" t="s">
        <v>1254</v>
      </c>
      <c r="I1102" s="93" t="s">
        <v>51</v>
      </c>
      <c r="J1102" s="93" t="s">
        <v>7</v>
      </c>
      <c r="K1102" s="93" t="str">
        <f>VLOOKUP(Data!$J1102,tblCountries[[Actual]:[Mapping]],2,FALSE)</f>
        <v>India</v>
      </c>
      <c r="L1102" s="93" t="str">
        <f>VLOOKUP(Data!$J1102,tblCountries[[Actual]:[Continente]],3,FALSE)</f>
        <v>Asia</v>
      </c>
      <c r="M1102" s="93" t="s">
        <v>24</v>
      </c>
      <c r="N1102" s="97">
        <v>16</v>
      </c>
      <c r="O1102" s="99" t="s">
        <v>4022</v>
      </c>
      <c r="P1102" s="99" t="s">
        <v>4027</v>
      </c>
      <c r="Q1102" s="100" t="s">
        <v>4048</v>
      </c>
    </row>
    <row r="1103" spans="2:17" ht="15" customHeight="1" x14ac:dyDescent="0.25">
      <c r="B1103" s="93" t="s">
        <v>3098</v>
      </c>
      <c r="C1103" s="94">
        <v>41057.732129629629</v>
      </c>
      <c r="D1103" s="95">
        <v>242304</v>
      </c>
      <c r="E1103" s="93">
        <v>242304</v>
      </c>
      <c r="F1103" s="93" t="s">
        <v>39</v>
      </c>
      <c r="G1103" s="96">
        <f>Data!$E1103*VLOOKUP(Data!$F1103,tblXrate[],2,FALSE)</f>
        <v>4314.929445034084</v>
      </c>
      <c r="H1103" s="93" t="s">
        <v>929</v>
      </c>
      <c r="I1103" s="93" t="s">
        <v>309</v>
      </c>
      <c r="J1103" s="93" t="s">
        <v>7</v>
      </c>
      <c r="K1103" s="93" t="str">
        <f>VLOOKUP(Data!$J1103,tblCountries[[Actual]:[Mapping]],2,FALSE)</f>
        <v>India</v>
      </c>
      <c r="L1103" s="93" t="str">
        <f>VLOOKUP(Data!$J1103,tblCountries[[Actual]:[Continente]],3,FALSE)</f>
        <v>Asia</v>
      </c>
      <c r="M1103" s="93" t="s">
        <v>8</v>
      </c>
      <c r="N1103" s="97">
        <v>7</v>
      </c>
      <c r="O1103" s="98" t="s">
        <v>4021</v>
      </c>
      <c r="P1103" s="99" t="s">
        <v>4027</v>
      </c>
      <c r="Q1103" s="100" t="s">
        <v>4048</v>
      </c>
    </row>
    <row r="1104" spans="2:17" ht="15" customHeight="1" x14ac:dyDescent="0.25">
      <c r="B1104" s="93" t="s">
        <v>3099</v>
      </c>
      <c r="C1104" s="94">
        <v>41057.735254629632</v>
      </c>
      <c r="D1104" s="95">
        <v>210000</v>
      </c>
      <c r="E1104" s="93">
        <v>210000</v>
      </c>
      <c r="F1104" s="93" t="s">
        <v>39</v>
      </c>
      <c r="G1104" s="96">
        <f>Data!$E1104*VLOOKUP(Data!$F1104,tblXrate[],2,FALSE)</f>
        <v>3739.6625043629392</v>
      </c>
      <c r="H1104" s="93" t="s">
        <v>1255</v>
      </c>
      <c r="I1104" s="93" t="s">
        <v>19</v>
      </c>
      <c r="J1104" s="93" t="s">
        <v>7</v>
      </c>
      <c r="K1104" s="93" t="str">
        <f>VLOOKUP(Data!$J1104,tblCountries[[Actual]:[Mapping]],2,FALSE)</f>
        <v>India</v>
      </c>
      <c r="L1104" s="93" t="str">
        <f>VLOOKUP(Data!$J1104,tblCountries[[Actual]:[Continente]],3,FALSE)</f>
        <v>Asia</v>
      </c>
      <c r="M1104" s="93" t="s">
        <v>12</v>
      </c>
      <c r="N1104" s="97">
        <v>1</v>
      </c>
      <c r="O1104" s="99" t="s">
        <v>4024</v>
      </c>
      <c r="P1104" s="99" t="s">
        <v>4027</v>
      </c>
      <c r="Q1104" s="100" t="s">
        <v>4048</v>
      </c>
    </row>
    <row r="1105" spans="2:17" ht="15" customHeight="1" x14ac:dyDescent="0.25">
      <c r="B1105" s="93" t="s">
        <v>3100</v>
      </c>
      <c r="C1105" s="94">
        <v>41057.737627314818</v>
      </c>
      <c r="D1105" s="95">
        <v>5000</v>
      </c>
      <c r="E1105" s="93">
        <v>60000</v>
      </c>
      <c r="F1105" s="93" t="s">
        <v>21</v>
      </c>
      <c r="G1105" s="96">
        <f>Data!$E1105*VLOOKUP(Data!$F1105,tblXrate[],2,FALSE)</f>
        <v>76223.966339496474</v>
      </c>
      <c r="H1105" s="93" t="s">
        <v>1256</v>
      </c>
      <c r="I1105" s="93" t="s">
        <v>51</v>
      </c>
      <c r="J1105" s="93" t="s">
        <v>514</v>
      </c>
      <c r="K1105" s="93" t="str">
        <f>VLOOKUP(Data!$J1105,tblCountries[[Actual]:[Mapping]],2,FALSE)</f>
        <v>Finland</v>
      </c>
      <c r="L1105" s="93" t="str">
        <f>VLOOKUP(Data!$J1105,tblCountries[[Actual]:[Continente]],3,FALSE)</f>
        <v>Europa</v>
      </c>
      <c r="M1105" s="93" t="s">
        <v>24</v>
      </c>
      <c r="N1105" s="97">
        <v>4</v>
      </c>
      <c r="O1105" s="99" t="s">
        <v>4024</v>
      </c>
      <c r="P1105" s="99" t="s">
        <v>4030</v>
      </c>
      <c r="Q1105" s="100" t="s">
        <v>4049</v>
      </c>
    </row>
    <row r="1106" spans="2:17" ht="15" customHeight="1" x14ac:dyDescent="0.25">
      <c r="B1106" s="93" t="s">
        <v>3101</v>
      </c>
      <c r="C1106" s="94">
        <v>41057.737754629627</v>
      </c>
      <c r="D1106" s="95" t="s">
        <v>1257</v>
      </c>
      <c r="E1106" s="93">
        <v>120000</v>
      </c>
      <c r="F1106" s="93" t="s">
        <v>357</v>
      </c>
      <c r="G1106" s="96">
        <f>Data!$E1106*VLOOKUP(Data!$F1106,tblXrate[],2,FALSE)</f>
        <v>32666.305522511171</v>
      </c>
      <c r="H1106" s="93" t="s">
        <v>641</v>
      </c>
      <c r="I1106" s="93" t="s">
        <v>51</v>
      </c>
      <c r="J1106" s="93" t="s">
        <v>178</v>
      </c>
      <c r="K1106" s="93" t="str">
        <f>VLOOKUP(Data!$J1106,tblCountries[[Actual]:[Mapping]],2,FALSE)</f>
        <v>UAE</v>
      </c>
      <c r="L1106" s="93" t="str">
        <f>VLOOKUP(Data!$J1106,tblCountries[[Actual]:[Continente]],3,FALSE)</f>
        <v>Asia</v>
      </c>
      <c r="M1106" s="93" t="s">
        <v>17</v>
      </c>
      <c r="N1106" s="97">
        <v>12</v>
      </c>
      <c r="O1106" s="99" t="s">
        <v>4020</v>
      </c>
      <c r="P1106" s="99" t="s">
        <v>4029</v>
      </c>
      <c r="Q1106" s="100" t="s">
        <v>4048</v>
      </c>
    </row>
    <row r="1107" spans="2:17" ht="15" customHeight="1" x14ac:dyDescent="0.25">
      <c r="B1107" s="93" t="s">
        <v>3102</v>
      </c>
      <c r="C1107" s="94">
        <v>41057.73809027778</v>
      </c>
      <c r="D1107" s="95">
        <v>19000</v>
      </c>
      <c r="E1107" s="93">
        <v>19000</v>
      </c>
      <c r="F1107" s="93" t="s">
        <v>5</v>
      </c>
      <c r="G1107" s="96">
        <f>Data!$E1107*VLOOKUP(Data!$F1107,tblXrate[],2,FALSE)</f>
        <v>19000</v>
      </c>
      <c r="H1107" s="93" t="s">
        <v>1258</v>
      </c>
      <c r="I1107" s="93" t="s">
        <v>3938</v>
      </c>
      <c r="J1107" s="93" t="s">
        <v>70</v>
      </c>
      <c r="K1107" s="93" t="str">
        <f>VLOOKUP(Data!$J1107,tblCountries[[Actual]:[Mapping]],2,FALSE)</f>
        <v>UK</v>
      </c>
      <c r="L1107" s="93" t="str">
        <f>VLOOKUP(Data!$J1107,tblCountries[[Actual]:[Continente]],3,FALSE)</f>
        <v>Europa</v>
      </c>
      <c r="M1107" s="93" t="s">
        <v>12</v>
      </c>
      <c r="N1107" s="97">
        <v>8</v>
      </c>
      <c r="O1107" s="98" t="s">
        <v>4021</v>
      </c>
      <c r="P1107" s="99" t="s">
        <v>4028</v>
      </c>
      <c r="Q1107" s="100" t="s">
        <v>4048</v>
      </c>
    </row>
    <row r="1108" spans="2:17" ht="15" customHeight="1" x14ac:dyDescent="0.25">
      <c r="B1108" s="93" t="s">
        <v>3103</v>
      </c>
      <c r="C1108" s="94">
        <v>41057.738159722219</v>
      </c>
      <c r="D1108" s="95">
        <v>50000</v>
      </c>
      <c r="E1108" s="93">
        <v>50000</v>
      </c>
      <c r="F1108" s="93" t="s">
        <v>21</v>
      </c>
      <c r="G1108" s="96">
        <f>Data!$E1108*VLOOKUP(Data!$F1108,tblXrate[],2,FALSE)</f>
        <v>63519.971949580387</v>
      </c>
      <c r="H1108" s="93" t="s">
        <v>1259</v>
      </c>
      <c r="I1108" s="93" t="s">
        <v>278</v>
      </c>
      <c r="J1108" s="93" t="s">
        <v>29</v>
      </c>
      <c r="K1108" s="93" t="str">
        <f>VLOOKUP(Data!$J1108,tblCountries[[Actual]:[Mapping]],2,FALSE)</f>
        <v>Portugal</v>
      </c>
      <c r="L1108" s="93" t="str">
        <f>VLOOKUP(Data!$J1108,tblCountries[[Actual]:[Continente]],3,FALSE)</f>
        <v>Europa</v>
      </c>
      <c r="M1108" s="93" t="s">
        <v>17</v>
      </c>
      <c r="N1108" s="97">
        <v>14</v>
      </c>
      <c r="O1108" s="99" t="s">
        <v>4020</v>
      </c>
      <c r="P1108" s="99" t="s">
        <v>4030</v>
      </c>
      <c r="Q1108" s="100" t="s">
        <v>4049</v>
      </c>
    </row>
    <row r="1109" spans="2:17" ht="15" customHeight="1" x14ac:dyDescent="0.25">
      <c r="B1109" s="93" t="s">
        <v>3104</v>
      </c>
      <c r="C1109" s="94">
        <v>41057.745636574073</v>
      </c>
      <c r="D1109" s="95" t="s">
        <v>1260</v>
      </c>
      <c r="E1109" s="93">
        <v>900000</v>
      </c>
      <c r="F1109" s="93" t="s">
        <v>39</v>
      </c>
      <c r="G1109" s="96">
        <f>Data!$E1109*VLOOKUP(Data!$F1109,tblXrate[],2,FALSE)</f>
        <v>16027.125018698311</v>
      </c>
      <c r="H1109" s="93" t="s">
        <v>1261</v>
      </c>
      <c r="I1109" s="93" t="s">
        <v>51</v>
      </c>
      <c r="J1109" s="93" t="s">
        <v>7</v>
      </c>
      <c r="K1109" s="93" t="str">
        <f>VLOOKUP(Data!$J1109,tblCountries[[Actual]:[Mapping]],2,FALSE)</f>
        <v>India</v>
      </c>
      <c r="L1109" s="93" t="str">
        <f>VLOOKUP(Data!$J1109,tblCountries[[Actual]:[Continente]],3,FALSE)</f>
        <v>Asia</v>
      </c>
      <c r="M1109" s="93" t="s">
        <v>8</v>
      </c>
      <c r="N1109" s="97">
        <v>22</v>
      </c>
      <c r="O1109" s="99" t="s">
        <v>4023</v>
      </c>
      <c r="P1109" s="99" t="s">
        <v>4028</v>
      </c>
      <c r="Q1109" s="100" t="s">
        <v>4048</v>
      </c>
    </row>
    <row r="1110" spans="2:17" ht="15" customHeight="1" x14ac:dyDescent="0.25">
      <c r="B1110" s="93" t="s">
        <v>3105</v>
      </c>
      <c r="C1110" s="94">
        <v>41057.751898148148</v>
      </c>
      <c r="D1110" s="95" t="s">
        <v>691</v>
      </c>
      <c r="E1110" s="93">
        <v>400000</v>
      </c>
      <c r="F1110" s="93" t="s">
        <v>39</v>
      </c>
      <c r="G1110" s="96">
        <f>Data!$E1110*VLOOKUP(Data!$F1110,tblXrate[],2,FALSE)</f>
        <v>7123.1666749770275</v>
      </c>
      <c r="H1110" s="93" t="s">
        <v>1262</v>
      </c>
      <c r="I1110" s="93" t="s">
        <v>3938</v>
      </c>
      <c r="J1110" s="93" t="s">
        <v>7</v>
      </c>
      <c r="K1110" s="93" t="str">
        <f>VLOOKUP(Data!$J1110,tblCountries[[Actual]:[Mapping]],2,FALSE)</f>
        <v>India</v>
      </c>
      <c r="L1110" s="93" t="str">
        <f>VLOOKUP(Data!$J1110,tblCountries[[Actual]:[Continente]],3,FALSE)</f>
        <v>Asia</v>
      </c>
      <c r="M1110" s="93" t="s">
        <v>8</v>
      </c>
      <c r="N1110" s="97">
        <v>9</v>
      </c>
      <c r="O1110" s="98" t="s">
        <v>4021</v>
      </c>
      <c r="P1110" s="99" t="s">
        <v>4027</v>
      </c>
      <c r="Q1110" s="100" t="s">
        <v>4048</v>
      </c>
    </row>
    <row r="1111" spans="2:17" ht="15" customHeight="1" x14ac:dyDescent="0.25">
      <c r="B1111" s="93" t="s">
        <v>3106</v>
      </c>
      <c r="C1111" s="94">
        <v>41057.753622685188</v>
      </c>
      <c r="D1111" s="95">
        <v>150252</v>
      </c>
      <c r="E1111" s="93">
        <v>150252</v>
      </c>
      <c r="F1111" s="93" t="s">
        <v>39</v>
      </c>
      <c r="G1111" s="96">
        <f>Data!$E1111*VLOOKUP(Data!$F1111,tblXrate[],2,FALSE)</f>
        <v>2675.675098121621</v>
      </c>
      <c r="H1111" s="93" t="s">
        <v>1263</v>
      </c>
      <c r="I1111" s="93" t="s">
        <v>51</v>
      </c>
      <c r="J1111" s="93" t="s">
        <v>7</v>
      </c>
      <c r="K1111" s="93" t="str">
        <f>VLOOKUP(Data!$J1111,tblCountries[[Actual]:[Mapping]],2,FALSE)</f>
        <v>India</v>
      </c>
      <c r="L1111" s="93" t="str">
        <f>VLOOKUP(Data!$J1111,tblCountries[[Actual]:[Continente]],3,FALSE)</f>
        <v>Asia</v>
      </c>
      <c r="M1111" s="93" t="s">
        <v>17</v>
      </c>
      <c r="N1111" s="97">
        <v>5</v>
      </c>
      <c r="O1111" s="98" t="s">
        <v>4021</v>
      </c>
      <c r="P1111" s="99" t="s">
        <v>4027</v>
      </c>
      <c r="Q1111" s="100" t="s">
        <v>4048</v>
      </c>
    </row>
    <row r="1112" spans="2:17" ht="15" customHeight="1" x14ac:dyDescent="0.25">
      <c r="B1112" s="93" t="s">
        <v>3107</v>
      </c>
      <c r="C1112" s="94">
        <v>41057.753657407404</v>
      </c>
      <c r="D1112" s="95" t="s">
        <v>1264</v>
      </c>
      <c r="E1112" s="93">
        <v>15000</v>
      </c>
      <c r="F1112" s="93" t="s">
        <v>68</v>
      </c>
      <c r="G1112" s="96">
        <f>Data!$E1112*VLOOKUP(Data!$F1112,tblXrate[],2,FALSE)</f>
        <v>23642.674081009263</v>
      </c>
      <c r="H1112" s="93" t="s">
        <v>1258</v>
      </c>
      <c r="I1112" s="93" t="s">
        <v>3938</v>
      </c>
      <c r="J1112" s="93" t="s">
        <v>70</v>
      </c>
      <c r="K1112" s="93" t="str">
        <f>VLOOKUP(Data!$J1112,tblCountries[[Actual]:[Mapping]],2,FALSE)</f>
        <v>UK</v>
      </c>
      <c r="L1112" s="93" t="str">
        <f>VLOOKUP(Data!$J1112,tblCountries[[Actual]:[Continente]],3,FALSE)</f>
        <v>Europa</v>
      </c>
      <c r="M1112" s="93" t="s">
        <v>12</v>
      </c>
      <c r="N1112" s="97">
        <v>2</v>
      </c>
      <c r="O1112" s="99" t="s">
        <v>4024</v>
      </c>
      <c r="P1112" s="99" t="s">
        <v>4028</v>
      </c>
      <c r="Q1112" s="100" t="s">
        <v>4048</v>
      </c>
    </row>
    <row r="1113" spans="2:17" ht="15" customHeight="1" x14ac:dyDescent="0.25">
      <c r="B1113" s="93" t="s">
        <v>3108</v>
      </c>
      <c r="C1113" s="94">
        <v>41057.758055555554</v>
      </c>
      <c r="D1113" s="95" t="s">
        <v>1265</v>
      </c>
      <c r="E1113" s="93">
        <v>45000</v>
      </c>
      <c r="F1113" s="93" t="s">
        <v>21</v>
      </c>
      <c r="G1113" s="96">
        <f>Data!$E1113*VLOOKUP(Data!$F1113,tblXrate[],2,FALSE)</f>
        <v>57167.974754622352</v>
      </c>
      <c r="H1113" s="93" t="s">
        <v>1266</v>
      </c>
      <c r="I1113" s="93" t="s">
        <v>51</v>
      </c>
      <c r="J1113" s="93" t="s">
        <v>607</v>
      </c>
      <c r="K1113" s="93" t="str">
        <f>VLOOKUP(Data!$J1113,tblCountries[[Actual]:[Mapping]],2,FALSE)</f>
        <v>Spain</v>
      </c>
      <c r="L1113" s="93" t="str">
        <f>VLOOKUP(Data!$J1113,tblCountries[[Actual]:[Continente]],3,FALSE)</f>
        <v>Europa</v>
      </c>
      <c r="M1113" s="93" t="s">
        <v>8</v>
      </c>
      <c r="N1113" s="97">
        <v>14</v>
      </c>
      <c r="O1113" s="99" t="s">
        <v>4020</v>
      </c>
      <c r="P1113" s="99" t="s">
        <v>4030</v>
      </c>
      <c r="Q1113" s="100" t="s">
        <v>4049</v>
      </c>
    </row>
    <row r="1114" spans="2:17" ht="15" customHeight="1" x14ac:dyDescent="0.25">
      <c r="B1114" s="93" t="s">
        <v>3109</v>
      </c>
      <c r="C1114" s="94">
        <v>41057.771423611113</v>
      </c>
      <c r="D1114" s="95" t="s">
        <v>1267</v>
      </c>
      <c r="E1114" s="93">
        <v>2400000</v>
      </c>
      <c r="F1114" s="93" t="s">
        <v>39</v>
      </c>
      <c r="G1114" s="96">
        <f>Data!$E1114*VLOOKUP(Data!$F1114,tblXrate[],2,FALSE)</f>
        <v>42739.000049862167</v>
      </c>
      <c r="H1114" s="93" t="s">
        <v>1268</v>
      </c>
      <c r="I1114" s="93" t="s">
        <v>51</v>
      </c>
      <c r="J1114" s="93" t="s">
        <v>7</v>
      </c>
      <c r="K1114" s="93" t="str">
        <f>VLOOKUP(Data!$J1114,tblCountries[[Actual]:[Mapping]],2,FALSE)</f>
        <v>India</v>
      </c>
      <c r="L1114" s="93" t="str">
        <f>VLOOKUP(Data!$J1114,tblCountries[[Actual]:[Continente]],3,FALSE)</f>
        <v>Asia</v>
      </c>
      <c r="M1114" s="93" t="s">
        <v>12</v>
      </c>
      <c r="N1114" s="97">
        <v>10</v>
      </c>
      <c r="O1114" s="99" t="s">
        <v>4020</v>
      </c>
      <c r="P1114" s="99" t="s">
        <v>4029</v>
      </c>
      <c r="Q1114" s="100" t="s">
        <v>4048</v>
      </c>
    </row>
    <row r="1115" spans="2:17" ht="15" customHeight="1" x14ac:dyDescent="0.25">
      <c r="B1115" s="93" t="s">
        <v>3110</v>
      </c>
      <c r="C1115" s="94">
        <v>41057.77375</v>
      </c>
      <c r="D1115" s="95" t="s">
        <v>1269</v>
      </c>
      <c r="E1115" s="93">
        <v>216000</v>
      </c>
      <c r="F1115" s="93" t="s">
        <v>3908</v>
      </c>
      <c r="G1115" s="96">
        <f>Data!$E1115*VLOOKUP(Data!$F1115,tblXrate[],2,FALSE)</f>
        <v>5120.2912876821438</v>
      </c>
      <c r="H1115" s="93" t="s">
        <v>522</v>
      </c>
      <c r="I1115" s="93" t="s">
        <v>51</v>
      </c>
      <c r="J1115" s="93" t="s">
        <v>346</v>
      </c>
      <c r="K1115" s="93" t="str">
        <f>VLOOKUP(Data!$J1115,tblCountries[[Actual]:[Mapping]],2,FALSE)</f>
        <v>Philippines</v>
      </c>
      <c r="L1115" s="93" t="str">
        <f>VLOOKUP(Data!$J1115,tblCountries[[Actual]:[Continente]],3,FALSE)</f>
        <v>Asia</v>
      </c>
      <c r="M1115" s="93" t="s">
        <v>8</v>
      </c>
      <c r="N1115" s="97">
        <v>2</v>
      </c>
      <c r="O1115" s="99" t="s">
        <v>4024</v>
      </c>
      <c r="P1115" s="99" t="s">
        <v>4027</v>
      </c>
      <c r="Q1115" s="100" t="s">
        <v>4048</v>
      </c>
    </row>
    <row r="1116" spans="2:17" ht="15" customHeight="1" x14ac:dyDescent="0.25">
      <c r="B1116" s="93" t="s">
        <v>3111</v>
      </c>
      <c r="C1116" s="94">
        <v>41057.776458333334</v>
      </c>
      <c r="D1116" s="95">
        <v>100000</v>
      </c>
      <c r="E1116" s="93">
        <v>100000</v>
      </c>
      <c r="F1116" s="93" t="s">
        <v>21</v>
      </c>
      <c r="G1116" s="96">
        <f>Data!$E1116*VLOOKUP(Data!$F1116,tblXrate[],2,FALSE)</f>
        <v>127039.94389916077</v>
      </c>
      <c r="H1116" s="93" t="s">
        <v>211</v>
      </c>
      <c r="I1116" s="93" t="s">
        <v>3940</v>
      </c>
      <c r="J1116" s="93" t="s">
        <v>607</v>
      </c>
      <c r="K1116" s="93" t="str">
        <f>VLOOKUP(Data!$J1116,tblCountries[[Actual]:[Mapping]],2,FALSE)</f>
        <v>Spain</v>
      </c>
      <c r="L1116" s="93" t="str">
        <f>VLOOKUP(Data!$J1116,tblCountries[[Actual]:[Continente]],3,FALSE)</f>
        <v>Europa</v>
      </c>
      <c r="M1116" s="93" t="s">
        <v>24</v>
      </c>
      <c r="N1116" s="97">
        <v>20</v>
      </c>
      <c r="O1116" s="99" t="s">
        <v>4022</v>
      </c>
      <c r="P1116" s="99" t="s">
        <v>4031</v>
      </c>
      <c r="Q1116" s="100" t="s">
        <v>4049</v>
      </c>
    </row>
    <row r="1117" spans="2:17" ht="15" customHeight="1" x14ac:dyDescent="0.25">
      <c r="B1117" s="93" t="s">
        <v>3112</v>
      </c>
      <c r="C1117" s="94">
        <v>41057.777303240742</v>
      </c>
      <c r="D1117" s="95">
        <v>90000</v>
      </c>
      <c r="E1117" s="93">
        <v>90000</v>
      </c>
      <c r="F1117" s="93" t="s">
        <v>5</v>
      </c>
      <c r="G1117" s="96">
        <f>Data!$E1117*VLOOKUP(Data!$F1117,tblXrate[],2,FALSE)</f>
        <v>90000</v>
      </c>
      <c r="H1117" s="93" t="s">
        <v>1270</v>
      </c>
      <c r="I1117" s="93" t="s">
        <v>51</v>
      </c>
      <c r="J1117" s="93" t="s">
        <v>14</v>
      </c>
      <c r="K1117" s="93" t="str">
        <f>VLOOKUP(Data!$J1117,tblCountries[[Actual]:[Mapping]],2,FALSE)</f>
        <v>USA</v>
      </c>
      <c r="L1117" s="93" t="str">
        <f>VLOOKUP(Data!$J1117,tblCountries[[Actual]:[Continente]],3,FALSE)</f>
        <v>America</v>
      </c>
      <c r="M1117" s="93" t="s">
        <v>8</v>
      </c>
      <c r="N1117" s="97">
        <v>5</v>
      </c>
      <c r="O1117" s="98" t="s">
        <v>4021</v>
      </c>
      <c r="P1117" s="99" t="s">
        <v>4030</v>
      </c>
      <c r="Q1117" s="100" t="s">
        <v>4049</v>
      </c>
    </row>
    <row r="1118" spans="2:17" ht="15" customHeight="1" x14ac:dyDescent="0.25">
      <c r="B1118" s="93" t="s">
        <v>3113</v>
      </c>
      <c r="C1118" s="94">
        <v>41057.777870370373</v>
      </c>
      <c r="D1118" s="95">
        <v>400000</v>
      </c>
      <c r="E1118" s="93">
        <v>400000</v>
      </c>
      <c r="F1118" s="93" t="s">
        <v>39</v>
      </c>
      <c r="G1118" s="96">
        <f>Data!$E1118*VLOOKUP(Data!$F1118,tblXrate[],2,FALSE)</f>
        <v>7123.1666749770275</v>
      </c>
      <c r="H1118" s="93" t="s">
        <v>1271</v>
      </c>
      <c r="I1118" s="93" t="s">
        <v>278</v>
      </c>
      <c r="J1118" s="93" t="s">
        <v>7</v>
      </c>
      <c r="K1118" s="93" t="str">
        <f>VLOOKUP(Data!$J1118,tblCountries[[Actual]:[Mapping]],2,FALSE)</f>
        <v>India</v>
      </c>
      <c r="L1118" s="93" t="str">
        <f>VLOOKUP(Data!$J1118,tblCountries[[Actual]:[Continente]],3,FALSE)</f>
        <v>Asia</v>
      </c>
      <c r="M1118" s="93" t="s">
        <v>24</v>
      </c>
      <c r="N1118" s="97">
        <v>2</v>
      </c>
      <c r="O1118" s="99" t="s">
        <v>4024</v>
      </c>
      <c r="P1118" s="99" t="s">
        <v>4027</v>
      </c>
      <c r="Q1118" s="100" t="s">
        <v>4048</v>
      </c>
    </row>
    <row r="1119" spans="2:17" ht="15" customHeight="1" x14ac:dyDescent="0.25">
      <c r="B1119" s="93" t="s">
        <v>3114</v>
      </c>
      <c r="C1119" s="94">
        <v>41057.78125</v>
      </c>
      <c r="D1119" s="95">
        <v>10000</v>
      </c>
      <c r="E1119" s="93">
        <v>10000</v>
      </c>
      <c r="F1119" s="93" t="s">
        <v>5</v>
      </c>
      <c r="G1119" s="96">
        <f>Data!$E1119*VLOOKUP(Data!$F1119,tblXrate[],2,FALSE)</f>
        <v>10000</v>
      </c>
      <c r="H1119" s="93" t="s">
        <v>644</v>
      </c>
      <c r="I1119" s="93" t="s">
        <v>19</v>
      </c>
      <c r="J1119" s="93" t="s">
        <v>7</v>
      </c>
      <c r="K1119" s="93" t="str">
        <f>VLOOKUP(Data!$J1119,tblCountries[[Actual]:[Mapping]],2,FALSE)</f>
        <v>India</v>
      </c>
      <c r="L1119" s="93" t="str">
        <f>VLOOKUP(Data!$J1119,tblCountries[[Actual]:[Continente]],3,FALSE)</f>
        <v>Asia</v>
      </c>
      <c r="M1119" s="93" t="s">
        <v>17</v>
      </c>
      <c r="N1119" s="97">
        <v>5</v>
      </c>
      <c r="O1119" s="98" t="s">
        <v>4021</v>
      </c>
      <c r="P1119" s="99" t="s">
        <v>4027</v>
      </c>
      <c r="Q1119" s="100" t="s">
        <v>4048</v>
      </c>
    </row>
    <row r="1120" spans="2:17" ht="15" customHeight="1" x14ac:dyDescent="0.25">
      <c r="B1120" s="93" t="s">
        <v>3115</v>
      </c>
      <c r="C1120" s="94">
        <v>41057.785127314812</v>
      </c>
      <c r="D1120" s="95">
        <v>29000</v>
      </c>
      <c r="E1120" s="93">
        <v>29000</v>
      </c>
      <c r="F1120" s="93" t="s">
        <v>68</v>
      </c>
      <c r="G1120" s="96">
        <f>Data!$E1120*VLOOKUP(Data!$F1120,tblXrate[],2,FALSE)</f>
        <v>45709.169889951241</v>
      </c>
      <c r="H1120" s="93" t="s">
        <v>13</v>
      </c>
      <c r="I1120" s="93" t="s">
        <v>19</v>
      </c>
      <c r="J1120" s="93" t="s">
        <v>70</v>
      </c>
      <c r="K1120" s="93" t="str">
        <f>VLOOKUP(Data!$J1120,tblCountries[[Actual]:[Mapping]],2,FALSE)</f>
        <v>UK</v>
      </c>
      <c r="L1120" s="93" t="str">
        <f>VLOOKUP(Data!$J1120,tblCountries[[Actual]:[Continente]],3,FALSE)</f>
        <v>Europa</v>
      </c>
      <c r="M1120" s="93" t="s">
        <v>8</v>
      </c>
      <c r="N1120" s="97">
        <v>14</v>
      </c>
      <c r="O1120" s="99" t="s">
        <v>4020</v>
      </c>
      <c r="P1120" s="99" t="s">
        <v>4029</v>
      </c>
      <c r="Q1120" s="100" t="s">
        <v>4048</v>
      </c>
    </row>
    <row r="1121" spans="2:17" ht="15" customHeight="1" x14ac:dyDescent="0.25">
      <c r="B1121" s="93" t="s">
        <v>3116</v>
      </c>
      <c r="C1121" s="94">
        <v>41057.795393518521</v>
      </c>
      <c r="D1121" s="95" t="s">
        <v>1272</v>
      </c>
      <c r="E1121" s="93">
        <v>200000</v>
      </c>
      <c r="F1121" s="93" t="s">
        <v>39</v>
      </c>
      <c r="G1121" s="96">
        <f>Data!$E1121*VLOOKUP(Data!$F1121,tblXrate[],2,FALSE)</f>
        <v>3561.5833374885137</v>
      </c>
      <c r="H1121" s="93" t="s">
        <v>1273</v>
      </c>
      <c r="I1121" s="93" t="s">
        <v>3938</v>
      </c>
      <c r="J1121" s="93" t="s">
        <v>7</v>
      </c>
      <c r="K1121" s="93" t="str">
        <f>VLOOKUP(Data!$J1121,tblCountries[[Actual]:[Mapping]],2,FALSE)</f>
        <v>India</v>
      </c>
      <c r="L1121" s="93" t="str">
        <f>VLOOKUP(Data!$J1121,tblCountries[[Actual]:[Continente]],3,FALSE)</f>
        <v>Asia</v>
      </c>
      <c r="M1121" s="93" t="s">
        <v>12</v>
      </c>
      <c r="N1121" s="97">
        <v>5</v>
      </c>
      <c r="O1121" s="98" t="s">
        <v>4021</v>
      </c>
      <c r="P1121" s="99" t="s">
        <v>4027</v>
      </c>
      <c r="Q1121" s="100" t="s">
        <v>4048</v>
      </c>
    </row>
    <row r="1122" spans="2:17" ht="15" customHeight="1" x14ac:dyDescent="0.25">
      <c r="B1122" s="93" t="s">
        <v>3117</v>
      </c>
      <c r="C1122" s="94">
        <v>41057.798344907409</v>
      </c>
      <c r="D1122" s="95">
        <v>30000</v>
      </c>
      <c r="E1122" s="93">
        <v>30000</v>
      </c>
      <c r="F1122" s="93" t="s">
        <v>21</v>
      </c>
      <c r="G1122" s="96">
        <f>Data!$E1122*VLOOKUP(Data!$F1122,tblXrate[],2,FALSE)</f>
        <v>38111.983169748237</v>
      </c>
      <c r="H1122" s="93" t="s">
        <v>1274</v>
      </c>
      <c r="I1122" s="93" t="s">
        <v>19</v>
      </c>
      <c r="J1122" s="93" t="s">
        <v>58</v>
      </c>
      <c r="K1122" s="93" t="str">
        <f>VLOOKUP(Data!$J1122,tblCountries[[Actual]:[Mapping]],2,FALSE)</f>
        <v>Belgium</v>
      </c>
      <c r="L1122" s="93" t="str">
        <f>VLOOKUP(Data!$J1122,tblCountries[[Actual]:[Continente]],3,FALSE)</f>
        <v>Europa</v>
      </c>
      <c r="M1122" s="93" t="s">
        <v>24</v>
      </c>
      <c r="N1122" s="97">
        <v>15</v>
      </c>
      <c r="O1122" s="99" t="s">
        <v>4020</v>
      </c>
      <c r="P1122" s="99" t="s">
        <v>4029</v>
      </c>
      <c r="Q1122" s="100" t="s">
        <v>4048</v>
      </c>
    </row>
    <row r="1123" spans="2:17" ht="15" customHeight="1" x14ac:dyDescent="0.25">
      <c r="B1123" s="93" t="s">
        <v>3118</v>
      </c>
      <c r="C1123" s="94">
        <v>41057.805451388886</v>
      </c>
      <c r="D1123" s="95">
        <v>5000</v>
      </c>
      <c r="E1123" s="93">
        <v>60000</v>
      </c>
      <c r="F1123" s="93" t="s">
        <v>5</v>
      </c>
      <c r="G1123" s="96">
        <f>Data!$E1123*VLOOKUP(Data!$F1123,tblXrate[],2,FALSE)</f>
        <v>60000</v>
      </c>
      <c r="H1123" s="93" t="s">
        <v>1275</v>
      </c>
      <c r="I1123" s="93" t="s">
        <v>19</v>
      </c>
      <c r="J1123" s="93" t="s">
        <v>14</v>
      </c>
      <c r="K1123" s="93" t="str">
        <f>VLOOKUP(Data!$J1123,tblCountries[[Actual]:[Mapping]],2,FALSE)</f>
        <v>USA</v>
      </c>
      <c r="L1123" s="93" t="str">
        <f>VLOOKUP(Data!$J1123,tblCountries[[Actual]:[Continente]],3,FALSE)</f>
        <v>America</v>
      </c>
      <c r="M1123" s="93" t="s">
        <v>17</v>
      </c>
      <c r="N1123" s="97">
        <v>4</v>
      </c>
      <c r="O1123" s="99" t="s">
        <v>4024</v>
      </c>
      <c r="P1123" s="99" t="s">
        <v>4030</v>
      </c>
      <c r="Q1123" s="100" t="s">
        <v>4049</v>
      </c>
    </row>
    <row r="1124" spans="2:17" ht="15" customHeight="1" x14ac:dyDescent="0.25">
      <c r="B1124" s="93" t="s">
        <v>3119</v>
      </c>
      <c r="C1124" s="94">
        <v>41057.807974537034</v>
      </c>
      <c r="D1124" s="95">
        <v>40000</v>
      </c>
      <c r="E1124" s="93">
        <v>40000</v>
      </c>
      <c r="F1124" s="93" t="s">
        <v>5</v>
      </c>
      <c r="G1124" s="96">
        <f>Data!$E1124*VLOOKUP(Data!$F1124,tblXrate[],2,FALSE)</f>
        <v>40000</v>
      </c>
      <c r="H1124" s="93" t="s">
        <v>278</v>
      </c>
      <c r="I1124" s="93" t="s">
        <v>278</v>
      </c>
      <c r="J1124" s="93" t="s">
        <v>7</v>
      </c>
      <c r="K1124" s="93" t="str">
        <f>VLOOKUP(Data!$J1124,tblCountries[[Actual]:[Mapping]],2,FALSE)</f>
        <v>India</v>
      </c>
      <c r="L1124" s="93" t="str">
        <f>VLOOKUP(Data!$J1124,tblCountries[[Actual]:[Continente]],3,FALSE)</f>
        <v>Asia</v>
      </c>
      <c r="M1124" s="93" t="s">
        <v>17</v>
      </c>
      <c r="N1124" s="97">
        <v>2</v>
      </c>
      <c r="O1124" s="99" t="s">
        <v>4024</v>
      </c>
      <c r="P1124" s="99" t="s">
        <v>4029</v>
      </c>
      <c r="Q1124" s="100" t="s">
        <v>4048</v>
      </c>
    </row>
    <row r="1125" spans="2:17" ht="15" customHeight="1" x14ac:dyDescent="0.25">
      <c r="B1125" s="93" t="s">
        <v>3120</v>
      </c>
      <c r="C1125" s="94">
        <v>41057.809074074074</v>
      </c>
      <c r="D1125" s="95" t="s">
        <v>1276</v>
      </c>
      <c r="E1125" s="93">
        <v>853000</v>
      </c>
      <c r="F1125" s="93" t="s">
        <v>39</v>
      </c>
      <c r="G1125" s="96">
        <f>Data!$E1125*VLOOKUP(Data!$F1125,tblXrate[],2,FALSE)</f>
        <v>15190.15293438851</v>
      </c>
      <c r="H1125" s="93" t="s">
        <v>1277</v>
      </c>
      <c r="I1125" s="93" t="s">
        <v>19</v>
      </c>
      <c r="J1125" s="93" t="s">
        <v>7</v>
      </c>
      <c r="K1125" s="93" t="str">
        <f>VLOOKUP(Data!$J1125,tblCountries[[Actual]:[Mapping]],2,FALSE)</f>
        <v>India</v>
      </c>
      <c r="L1125" s="93" t="str">
        <f>VLOOKUP(Data!$J1125,tblCountries[[Actual]:[Continente]],3,FALSE)</f>
        <v>Asia</v>
      </c>
      <c r="M1125" s="93" t="s">
        <v>17</v>
      </c>
      <c r="N1125" s="97">
        <v>6</v>
      </c>
      <c r="O1125" s="98" t="s">
        <v>4021</v>
      </c>
      <c r="P1125" s="99" t="s">
        <v>4028</v>
      </c>
      <c r="Q1125" s="100" t="s">
        <v>4048</v>
      </c>
    </row>
    <row r="1126" spans="2:17" ht="15" customHeight="1" x14ac:dyDescent="0.25">
      <c r="B1126" s="93" t="s">
        <v>3121</v>
      </c>
      <c r="C1126" s="94">
        <v>41057.809432870374</v>
      </c>
      <c r="D1126" s="95">
        <v>90000</v>
      </c>
      <c r="E1126" s="93">
        <v>90000</v>
      </c>
      <c r="F1126" s="93" t="s">
        <v>21</v>
      </c>
      <c r="G1126" s="96">
        <f>Data!$E1126*VLOOKUP(Data!$F1126,tblXrate[],2,FALSE)</f>
        <v>114335.9495092447</v>
      </c>
      <c r="H1126" s="93" t="s">
        <v>1278</v>
      </c>
      <c r="I1126" s="93" t="s">
        <v>51</v>
      </c>
      <c r="J1126" s="93" t="s">
        <v>1279</v>
      </c>
      <c r="K1126" s="93" t="str">
        <f>VLOOKUP(Data!$J1126,tblCountries[[Actual]:[Mapping]],2,FALSE)</f>
        <v>CEE</v>
      </c>
      <c r="L1126" s="93" t="str">
        <f>VLOOKUP(Data!$J1126,tblCountries[[Actual]:[Continente]],3,FALSE)</f>
        <v>Europa</v>
      </c>
      <c r="M1126" s="93" t="s">
        <v>17</v>
      </c>
      <c r="N1126" s="97">
        <v>20</v>
      </c>
      <c r="O1126" s="99" t="s">
        <v>4022</v>
      </c>
      <c r="P1126" s="99" t="s">
        <v>4031</v>
      </c>
      <c r="Q1126" s="100" t="s">
        <v>4049</v>
      </c>
    </row>
    <row r="1127" spans="2:17" ht="15" customHeight="1" x14ac:dyDescent="0.25">
      <c r="B1127" s="93" t="s">
        <v>3122</v>
      </c>
      <c r="C1127" s="94">
        <v>41057.814062500001</v>
      </c>
      <c r="D1127" s="95" t="s">
        <v>1225</v>
      </c>
      <c r="E1127" s="93">
        <v>23000</v>
      </c>
      <c r="F1127" s="93" t="s">
        <v>68</v>
      </c>
      <c r="G1127" s="96">
        <f>Data!$E1127*VLOOKUP(Data!$F1127,tblXrate[],2,FALSE)</f>
        <v>36252.100257547536</v>
      </c>
      <c r="H1127" s="93" t="s">
        <v>1280</v>
      </c>
      <c r="I1127" s="93" t="s">
        <v>51</v>
      </c>
      <c r="J1127" s="93" t="s">
        <v>70</v>
      </c>
      <c r="K1127" s="93" t="str">
        <f>VLOOKUP(Data!$J1127,tblCountries[[Actual]:[Mapping]],2,FALSE)</f>
        <v>UK</v>
      </c>
      <c r="L1127" s="93" t="str">
        <f>VLOOKUP(Data!$J1127,tblCountries[[Actual]:[Continente]],3,FALSE)</f>
        <v>Europa</v>
      </c>
      <c r="M1127" s="93" t="s">
        <v>8</v>
      </c>
      <c r="N1127" s="97">
        <v>10</v>
      </c>
      <c r="O1127" s="99" t="s">
        <v>4020</v>
      </c>
      <c r="P1127" s="99" t="s">
        <v>4029</v>
      </c>
      <c r="Q1127" s="100" t="s">
        <v>4048</v>
      </c>
    </row>
    <row r="1128" spans="2:17" ht="15" customHeight="1" x14ac:dyDescent="0.25">
      <c r="B1128" s="93" t="s">
        <v>3123</v>
      </c>
      <c r="C1128" s="94">
        <v>41057.828634259262</v>
      </c>
      <c r="D1128" s="95" t="s">
        <v>136</v>
      </c>
      <c r="E1128" s="93">
        <v>30000</v>
      </c>
      <c r="F1128" s="93" t="s">
        <v>68</v>
      </c>
      <c r="G1128" s="96">
        <f>Data!$E1128*VLOOKUP(Data!$F1128,tblXrate[],2,FALSE)</f>
        <v>47285.348162018527</v>
      </c>
      <c r="H1128" s="93" t="s">
        <v>1281</v>
      </c>
      <c r="I1128" s="93" t="s">
        <v>309</v>
      </c>
      <c r="J1128" s="93" t="s">
        <v>70</v>
      </c>
      <c r="K1128" s="93" t="str">
        <f>VLOOKUP(Data!$J1128,tblCountries[[Actual]:[Mapping]],2,FALSE)</f>
        <v>UK</v>
      </c>
      <c r="L1128" s="93" t="str">
        <f>VLOOKUP(Data!$J1128,tblCountries[[Actual]:[Continente]],3,FALSE)</f>
        <v>Europa</v>
      </c>
      <c r="M1128" s="93" t="s">
        <v>17</v>
      </c>
      <c r="N1128" s="97">
        <v>5</v>
      </c>
      <c r="O1128" s="98" t="s">
        <v>4021</v>
      </c>
      <c r="P1128" s="99" t="s">
        <v>4029</v>
      </c>
      <c r="Q1128" s="100" t="s">
        <v>4048</v>
      </c>
    </row>
    <row r="1129" spans="2:17" ht="15" customHeight="1" x14ac:dyDescent="0.25">
      <c r="B1129" s="93" t="s">
        <v>3124</v>
      </c>
      <c r="C1129" s="94">
        <v>41057.837037037039</v>
      </c>
      <c r="D1129" s="95" t="s">
        <v>1282</v>
      </c>
      <c r="E1129" s="93">
        <v>70000</v>
      </c>
      <c r="F1129" s="93" t="s">
        <v>21</v>
      </c>
      <c r="G1129" s="96">
        <f>Data!$E1129*VLOOKUP(Data!$F1129,tblXrate[],2,FALSE)</f>
        <v>88927.960729412545</v>
      </c>
      <c r="H1129" s="93" t="s">
        <v>1283</v>
      </c>
      <c r="I1129" s="93" t="s">
        <v>355</v>
      </c>
      <c r="J1129" s="93" t="s">
        <v>35</v>
      </c>
      <c r="K1129" s="93" t="str">
        <f>VLOOKUP(Data!$J1129,tblCountries[[Actual]:[Mapping]],2,FALSE)</f>
        <v>Ireland</v>
      </c>
      <c r="L1129" s="93" t="str">
        <f>VLOOKUP(Data!$J1129,tblCountries[[Actual]:[Continente]],3,FALSE)</f>
        <v>Europa</v>
      </c>
      <c r="M1129" s="93" t="s">
        <v>17</v>
      </c>
      <c r="N1129" s="97">
        <v>20</v>
      </c>
      <c r="O1129" s="99" t="s">
        <v>4022</v>
      </c>
      <c r="P1129" s="99" t="s">
        <v>4030</v>
      </c>
      <c r="Q1129" s="100" t="s">
        <v>4049</v>
      </c>
    </row>
    <row r="1130" spans="2:17" ht="15" customHeight="1" x14ac:dyDescent="0.25">
      <c r="B1130" s="93" t="s">
        <v>3125</v>
      </c>
      <c r="C1130" s="94">
        <v>41057.847187500003</v>
      </c>
      <c r="D1130" s="95">
        <v>6000</v>
      </c>
      <c r="E1130" s="93">
        <v>6000</v>
      </c>
      <c r="F1130" s="93" t="s">
        <v>5</v>
      </c>
      <c r="G1130" s="96">
        <f>Data!$E1130*VLOOKUP(Data!$F1130,tblXrate[],2,FALSE)</f>
        <v>6000</v>
      </c>
      <c r="H1130" s="93" t="s">
        <v>1284</v>
      </c>
      <c r="I1130" s="93" t="s">
        <v>309</v>
      </c>
      <c r="J1130" s="93" t="s">
        <v>1083</v>
      </c>
      <c r="K1130" s="93" t="str">
        <f>VLOOKUP(Data!$J1130,tblCountries[[Actual]:[Mapping]],2,FALSE)</f>
        <v>Zambia</v>
      </c>
      <c r="L1130" s="93" t="str">
        <f>VLOOKUP(Data!$J1130,tblCountries[[Actual]:[Continente]],3,FALSE)</f>
        <v>Africa</v>
      </c>
      <c r="M1130" s="93" t="s">
        <v>12</v>
      </c>
      <c r="N1130" s="97">
        <v>5</v>
      </c>
      <c r="O1130" s="98" t="s">
        <v>4021</v>
      </c>
      <c r="P1130" s="99" t="s">
        <v>4027</v>
      </c>
      <c r="Q1130" s="100" t="s">
        <v>4048</v>
      </c>
    </row>
    <row r="1131" spans="2:17" ht="15" customHeight="1" x14ac:dyDescent="0.25">
      <c r="B1131" s="93" t="s">
        <v>3126</v>
      </c>
      <c r="C1131" s="94">
        <v>41057.84784722222</v>
      </c>
      <c r="D1131" s="95">
        <v>35000</v>
      </c>
      <c r="E1131" s="93">
        <v>35000</v>
      </c>
      <c r="F1131" s="93" t="s">
        <v>5</v>
      </c>
      <c r="G1131" s="96">
        <f>Data!$E1131*VLOOKUP(Data!$F1131,tblXrate[],2,FALSE)</f>
        <v>35000</v>
      </c>
      <c r="H1131" s="93" t="s">
        <v>1285</v>
      </c>
      <c r="I1131" s="93" t="s">
        <v>19</v>
      </c>
      <c r="J1131" s="93" t="s">
        <v>14</v>
      </c>
      <c r="K1131" s="93" t="str">
        <f>VLOOKUP(Data!$J1131,tblCountries[[Actual]:[Mapping]],2,FALSE)</f>
        <v>USA</v>
      </c>
      <c r="L1131" s="93" t="str">
        <f>VLOOKUP(Data!$J1131,tblCountries[[Actual]:[Continente]],3,FALSE)</f>
        <v>America</v>
      </c>
      <c r="M1131" s="93" t="s">
        <v>12</v>
      </c>
      <c r="N1131" s="97">
        <v>20</v>
      </c>
      <c r="O1131" s="99" t="s">
        <v>4022</v>
      </c>
      <c r="P1131" s="99" t="s">
        <v>4029</v>
      </c>
      <c r="Q1131" s="100" t="s">
        <v>4048</v>
      </c>
    </row>
    <row r="1132" spans="2:17" ht="15" customHeight="1" x14ac:dyDescent="0.25">
      <c r="B1132" s="93" t="s">
        <v>3127</v>
      </c>
      <c r="C1132" s="94">
        <v>41057.857986111114</v>
      </c>
      <c r="D1132" s="95" t="s">
        <v>67</v>
      </c>
      <c r="E1132" s="93">
        <v>35000</v>
      </c>
      <c r="F1132" s="93" t="s">
        <v>68</v>
      </c>
      <c r="G1132" s="96">
        <f>Data!$E1132*VLOOKUP(Data!$F1132,tblXrate[],2,FALSE)</f>
        <v>55166.239522354947</v>
      </c>
      <c r="H1132" s="93" t="s">
        <v>1286</v>
      </c>
      <c r="I1132" s="93" t="s">
        <v>19</v>
      </c>
      <c r="J1132" s="93" t="s">
        <v>70</v>
      </c>
      <c r="K1132" s="93" t="str">
        <f>VLOOKUP(Data!$J1132,tblCountries[[Actual]:[Mapping]],2,FALSE)</f>
        <v>UK</v>
      </c>
      <c r="L1132" s="93" t="str">
        <f>VLOOKUP(Data!$J1132,tblCountries[[Actual]:[Continente]],3,FALSE)</f>
        <v>Europa</v>
      </c>
      <c r="M1132" s="93" t="s">
        <v>8</v>
      </c>
      <c r="N1132" s="97">
        <v>10</v>
      </c>
      <c r="O1132" s="99" t="s">
        <v>4020</v>
      </c>
      <c r="P1132" s="99" t="s">
        <v>4030</v>
      </c>
      <c r="Q1132" s="100" t="s">
        <v>4049</v>
      </c>
    </row>
    <row r="1133" spans="2:17" ht="15" customHeight="1" x14ac:dyDescent="0.25">
      <c r="B1133" s="93" t="s">
        <v>3128</v>
      </c>
      <c r="C1133" s="94">
        <v>41057.863553240742</v>
      </c>
      <c r="D1133" s="95">
        <v>168000</v>
      </c>
      <c r="E1133" s="93">
        <v>168000</v>
      </c>
      <c r="F1133" s="93" t="s">
        <v>31</v>
      </c>
      <c r="G1133" s="96">
        <f>Data!$E1133*VLOOKUP(Data!$F1133,tblXrate[],2,FALSE)</f>
        <v>1783.166904422254</v>
      </c>
      <c r="H1133" s="93" t="s">
        <v>1287</v>
      </c>
      <c r="I1133" s="93" t="s">
        <v>309</v>
      </c>
      <c r="J1133" s="93" t="s">
        <v>16</v>
      </c>
      <c r="K1133" s="93" t="str">
        <f>VLOOKUP(Data!$J1133,tblCountries[[Actual]:[Mapping]],2,FALSE)</f>
        <v>Pakistan</v>
      </c>
      <c r="L1133" s="93" t="str">
        <f>VLOOKUP(Data!$J1133,tblCountries[[Actual]:[Continente]],3,FALSE)</f>
        <v>Asia</v>
      </c>
      <c r="M1133" s="93" t="s">
        <v>8</v>
      </c>
      <c r="N1133" s="97">
        <v>10</v>
      </c>
      <c r="O1133" s="99" t="s">
        <v>4020</v>
      </c>
      <c r="P1133" s="99" t="s">
        <v>4027</v>
      </c>
      <c r="Q1133" s="100" t="s">
        <v>4048</v>
      </c>
    </row>
    <row r="1134" spans="2:17" ht="15" customHeight="1" x14ac:dyDescent="0.25">
      <c r="B1134" s="93" t="s">
        <v>3129</v>
      </c>
      <c r="C1134" s="94">
        <v>41057.864988425928</v>
      </c>
      <c r="D1134" s="95">
        <v>13.5</v>
      </c>
      <c r="E1134" s="93">
        <v>13500</v>
      </c>
      <c r="F1134" s="93" t="s">
        <v>5</v>
      </c>
      <c r="G1134" s="96">
        <f>Data!$E1134*VLOOKUP(Data!$F1134,tblXrate[],2,FALSE)</f>
        <v>13500</v>
      </c>
      <c r="H1134" s="93" t="s">
        <v>167</v>
      </c>
      <c r="I1134" s="93" t="s">
        <v>51</v>
      </c>
      <c r="J1134" s="93" t="s">
        <v>1288</v>
      </c>
      <c r="K1134" s="93" t="str">
        <f>VLOOKUP(Data!$J1134,tblCountries[[Actual]:[Mapping]],2,FALSE)</f>
        <v>Montenegro</v>
      </c>
      <c r="L1134" s="93" t="str">
        <f>VLOOKUP(Data!$J1134,tblCountries[[Actual]:[Continente]],3,FALSE)</f>
        <v>Europa</v>
      </c>
      <c r="M1134" s="93" t="s">
        <v>8</v>
      </c>
      <c r="N1134" s="97">
        <v>13</v>
      </c>
      <c r="O1134" s="99" t="s">
        <v>4020</v>
      </c>
      <c r="P1134" s="99" t="s">
        <v>4028</v>
      </c>
      <c r="Q1134" s="100" t="s">
        <v>4048</v>
      </c>
    </row>
    <row r="1135" spans="2:17" ht="15" customHeight="1" x14ac:dyDescent="0.25">
      <c r="B1135" s="93" t="s">
        <v>3130</v>
      </c>
      <c r="C1135" s="94">
        <v>41057.86917824074</v>
      </c>
      <c r="D1135" s="95" t="s">
        <v>1289</v>
      </c>
      <c r="E1135" s="93">
        <v>37500</v>
      </c>
      <c r="F1135" s="93" t="s">
        <v>68</v>
      </c>
      <c r="G1135" s="96">
        <f>Data!$E1135*VLOOKUP(Data!$F1135,tblXrate[],2,FALSE)</f>
        <v>59106.685202523156</v>
      </c>
      <c r="H1135" s="93" t="s">
        <v>1290</v>
      </c>
      <c r="I1135" s="93" t="s">
        <v>309</v>
      </c>
      <c r="J1135" s="93" t="s">
        <v>70</v>
      </c>
      <c r="K1135" s="93" t="str">
        <f>VLOOKUP(Data!$J1135,tblCountries[[Actual]:[Mapping]],2,FALSE)</f>
        <v>UK</v>
      </c>
      <c r="L1135" s="93" t="str">
        <f>VLOOKUP(Data!$J1135,tblCountries[[Actual]:[Continente]],3,FALSE)</f>
        <v>Europa</v>
      </c>
      <c r="M1135" s="93" t="s">
        <v>17</v>
      </c>
      <c r="N1135" s="97">
        <v>5</v>
      </c>
      <c r="O1135" s="98" t="s">
        <v>4021</v>
      </c>
      <c r="P1135" s="99" t="s">
        <v>4030</v>
      </c>
      <c r="Q1135" s="100" t="s">
        <v>4049</v>
      </c>
    </row>
    <row r="1136" spans="2:17" ht="15" customHeight="1" x14ac:dyDescent="0.25">
      <c r="B1136" s="93" t="s">
        <v>3131</v>
      </c>
      <c r="C1136" s="94">
        <v>41057.871168981481</v>
      </c>
      <c r="D1136" s="95" t="s">
        <v>1291</v>
      </c>
      <c r="E1136" s="93">
        <v>708000</v>
      </c>
      <c r="F1136" s="93" t="s">
        <v>39</v>
      </c>
      <c r="G1136" s="96">
        <f>Data!$E1136*VLOOKUP(Data!$F1136,tblXrate[],2,FALSE)</f>
        <v>12608.005014709339</v>
      </c>
      <c r="H1136" s="93" t="s">
        <v>1292</v>
      </c>
      <c r="I1136" s="93" t="s">
        <v>51</v>
      </c>
      <c r="J1136" s="93" t="s">
        <v>7</v>
      </c>
      <c r="K1136" s="93" t="str">
        <f>VLOOKUP(Data!$J1136,tblCountries[[Actual]:[Mapping]],2,FALSE)</f>
        <v>India</v>
      </c>
      <c r="L1136" s="93" t="str">
        <f>VLOOKUP(Data!$J1136,tblCountries[[Actual]:[Continente]],3,FALSE)</f>
        <v>Asia</v>
      </c>
      <c r="M1136" s="93" t="s">
        <v>8</v>
      </c>
      <c r="N1136" s="97">
        <v>5</v>
      </c>
      <c r="O1136" s="98" t="s">
        <v>4021</v>
      </c>
      <c r="P1136" s="99" t="s">
        <v>4028</v>
      </c>
      <c r="Q1136" s="100" t="s">
        <v>4048</v>
      </c>
    </row>
    <row r="1137" spans="2:17" ht="15" customHeight="1" x14ac:dyDescent="0.25">
      <c r="B1137" s="93" t="s">
        <v>3132</v>
      </c>
      <c r="C1137" s="94">
        <v>41057.885011574072</v>
      </c>
      <c r="D1137" s="95" t="s">
        <v>1293</v>
      </c>
      <c r="E1137" s="93">
        <v>366252</v>
      </c>
      <c r="F1137" s="93" t="s">
        <v>584</v>
      </c>
      <c r="G1137" s="96">
        <f>Data!$E1137*VLOOKUP(Data!$F1137,tblXrate[],2,FALSE)</f>
        <v>44654.095718350931</v>
      </c>
      <c r="H1137" s="93" t="s">
        <v>309</v>
      </c>
      <c r="I1137" s="93" t="s">
        <v>309</v>
      </c>
      <c r="J1137" s="93" t="s">
        <v>47</v>
      </c>
      <c r="K1137" s="93" t="str">
        <f>VLOOKUP(Data!$J1137,tblCountries[[Actual]:[Mapping]],2,FALSE)</f>
        <v>South Africa</v>
      </c>
      <c r="L1137" s="93" t="str">
        <f>VLOOKUP(Data!$J1137,tblCountries[[Actual]:[Continente]],3,FALSE)</f>
        <v>Africa</v>
      </c>
      <c r="M1137" s="93" t="s">
        <v>12</v>
      </c>
      <c r="N1137" s="97">
        <v>15</v>
      </c>
      <c r="O1137" s="99" t="s">
        <v>4020</v>
      </c>
      <c r="P1137" s="99" t="s">
        <v>4029</v>
      </c>
      <c r="Q1137" s="100" t="s">
        <v>4048</v>
      </c>
    </row>
    <row r="1138" spans="2:17" ht="15" customHeight="1" x14ac:dyDescent="0.25">
      <c r="B1138" s="93" t="s">
        <v>3133</v>
      </c>
      <c r="C1138" s="94">
        <v>41057.88685185185</v>
      </c>
      <c r="D1138" s="95">
        <v>69000</v>
      </c>
      <c r="E1138" s="93">
        <v>69000</v>
      </c>
      <c r="F1138" s="93" t="s">
        <v>5</v>
      </c>
      <c r="G1138" s="96">
        <f>Data!$E1138*VLOOKUP(Data!$F1138,tblXrate[],2,FALSE)</f>
        <v>69000</v>
      </c>
      <c r="H1138" s="93" t="s">
        <v>1294</v>
      </c>
      <c r="I1138" s="93" t="s">
        <v>19</v>
      </c>
      <c r="J1138" s="93" t="s">
        <v>14</v>
      </c>
      <c r="K1138" s="93" t="str">
        <f>VLOOKUP(Data!$J1138,tblCountries[[Actual]:[Mapping]],2,FALSE)</f>
        <v>USA</v>
      </c>
      <c r="L1138" s="93" t="str">
        <f>VLOOKUP(Data!$J1138,tblCountries[[Actual]:[Continente]],3,FALSE)</f>
        <v>America</v>
      </c>
      <c r="M1138" s="93" t="s">
        <v>17</v>
      </c>
      <c r="N1138" s="97">
        <v>20</v>
      </c>
      <c r="O1138" s="99" t="s">
        <v>4022</v>
      </c>
      <c r="P1138" s="99" t="s">
        <v>4030</v>
      </c>
      <c r="Q1138" s="100" t="s">
        <v>4049</v>
      </c>
    </row>
    <row r="1139" spans="2:17" ht="15" customHeight="1" x14ac:dyDescent="0.25">
      <c r="B1139" s="93" t="s">
        <v>3134</v>
      </c>
      <c r="C1139" s="94">
        <v>41057.913483796299</v>
      </c>
      <c r="D1139" s="95">
        <v>500</v>
      </c>
      <c r="E1139" s="93">
        <v>6000</v>
      </c>
      <c r="F1139" s="93" t="s">
        <v>5</v>
      </c>
      <c r="G1139" s="96">
        <f>Data!$E1139*VLOOKUP(Data!$F1139,tblXrate[],2,FALSE)</f>
        <v>6000</v>
      </c>
      <c r="H1139" s="93" t="s">
        <v>1295</v>
      </c>
      <c r="I1139" s="93" t="s">
        <v>51</v>
      </c>
      <c r="J1139" s="93" t="s">
        <v>7</v>
      </c>
      <c r="K1139" s="93" t="str">
        <f>VLOOKUP(Data!$J1139,tblCountries[[Actual]:[Mapping]],2,FALSE)</f>
        <v>India</v>
      </c>
      <c r="L1139" s="93" t="str">
        <f>VLOOKUP(Data!$J1139,tblCountries[[Actual]:[Continente]],3,FALSE)</f>
        <v>Asia</v>
      </c>
      <c r="M1139" s="93" t="s">
        <v>8</v>
      </c>
      <c r="N1139" s="97">
        <v>6</v>
      </c>
      <c r="O1139" s="98" t="s">
        <v>4021</v>
      </c>
      <c r="P1139" s="99" t="s">
        <v>4027</v>
      </c>
      <c r="Q1139" s="100" t="s">
        <v>4048</v>
      </c>
    </row>
    <row r="1140" spans="2:17" ht="15" customHeight="1" x14ac:dyDescent="0.25">
      <c r="B1140" s="93" t="s">
        <v>3135</v>
      </c>
      <c r="C1140" s="94">
        <v>41057.922361111108</v>
      </c>
      <c r="D1140" s="95" t="s">
        <v>1296</v>
      </c>
      <c r="E1140" s="93">
        <v>500000</v>
      </c>
      <c r="F1140" s="93" t="s">
        <v>39</v>
      </c>
      <c r="G1140" s="96">
        <f>Data!$E1140*VLOOKUP(Data!$F1140,tblXrate[],2,FALSE)</f>
        <v>8903.9583437212841</v>
      </c>
      <c r="H1140" s="93" t="s">
        <v>935</v>
      </c>
      <c r="I1140" s="93" t="s">
        <v>51</v>
      </c>
      <c r="J1140" s="93" t="s">
        <v>7</v>
      </c>
      <c r="K1140" s="93" t="str">
        <f>VLOOKUP(Data!$J1140,tblCountries[[Actual]:[Mapping]],2,FALSE)</f>
        <v>India</v>
      </c>
      <c r="L1140" s="93" t="str">
        <f>VLOOKUP(Data!$J1140,tblCountries[[Actual]:[Continente]],3,FALSE)</f>
        <v>Asia</v>
      </c>
      <c r="M1140" s="93" t="s">
        <v>24</v>
      </c>
      <c r="N1140" s="97">
        <v>25</v>
      </c>
      <c r="O1140" s="99" t="s">
        <v>4023</v>
      </c>
      <c r="P1140" s="99" t="s">
        <v>4027</v>
      </c>
      <c r="Q1140" s="100" t="s">
        <v>4048</v>
      </c>
    </row>
    <row r="1141" spans="2:17" ht="15" customHeight="1" x14ac:dyDescent="0.25">
      <c r="B1141" s="93" t="s">
        <v>3136</v>
      </c>
      <c r="C1141" s="94">
        <v>41057.923750000002</v>
      </c>
      <c r="D1141" s="95">
        <v>30000</v>
      </c>
      <c r="E1141" s="93">
        <v>30000</v>
      </c>
      <c r="F1141" s="93" t="s">
        <v>5</v>
      </c>
      <c r="G1141" s="96">
        <f>Data!$E1141*VLOOKUP(Data!$F1141,tblXrate[],2,FALSE)</f>
        <v>30000</v>
      </c>
      <c r="H1141" s="93" t="s">
        <v>1297</v>
      </c>
      <c r="I1141" s="93" t="s">
        <v>51</v>
      </c>
      <c r="J1141" s="93" t="s">
        <v>1298</v>
      </c>
      <c r="K1141" s="93" t="str">
        <f>VLOOKUP(Data!$J1141,tblCountries[[Actual]:[Mapping]],2,FALSE)</f>
        <v>Mexico</v>
      </c>
      <c r="L1141" s="93" t="str">
        <f>VLOOKUP(Data!$J1141,tblCountries[[Actual]:[Continente]],3,FALSE)</f>
        <v>America</v>
      </c>
      <c r="M1141" s="93" t="s">
        <v>12</v>
      </c>
      <c r="N1141" s="97">
        <v>17</v>
      </c>
      <c r="O1141" s="99" t="s">
        <v>4022</v>
      </c>
      <c r="P1141" s="99" t="s">
        <v>4029</v>
      </c>
      <c r="Q1141" s="100" t="s">
        <v>4048</v>
      </c>
    </row>
    <row r="1142" spans="2:17" ht="15" customHeight="1" x14ac:dyDescent="0.25">
      <c r="B1142" s="93" t="s">
        <v>3137</v>
      </c>
      <c r="C1142" s="94">
        <v>41057.92597222222</v>
      </c>
      <c r="D1142" s="95">
        <v>8600</v>
      </c>
      <c r="E1142" s="93">
        <v>8600</v>
      </c>
      <c r="F1142" s="93" t="s">
        <v>5</v>
      </c>
      <c r="G1142" s="96">
        <f>Data!$E1142*VLOOKUP(Data!$F1142,tblXrate[],2,FALSE)</f>
        <v>8600</v>
      </c>
      <c r="H1142" s="93" t="s">
        <v>1299</v>
      </c>
      <c r="I1142" s="93" t="s">
        <v>19</v>
      </c>
      <c r="J1142" s="93" t="s">
        <v>7</v>
      </c>
      <c r="K1142" s="93" t="str">
        <f>VLOOKUP(Data!$J1142,tblCountries[[Actual]:[Mapping]],2,FALSE)</f>
        <v>India</v>
      </c>
      <c r="L1142" s="93" t="str">
        <f>VLOOKUP(Data!$J1142,tblCountries[[Actual]:[Continente]],3,FALSE)</f>
        <v>Asia</v>
      </c>
      <c r="M1142" s="93" t="s">
        <v>8</v>
      </c>
      <c r="N1142" s="97">
        <v>2</v>
      </c>
      <c r="O1142" s="99" t="s">
        <v>4024</v>
      </c>
      <c r="P1142" s="99" t="s">
        <v>4027</v>
      </c>
      <c r="Q1142" s="100" t="s">
        <v>4048</v>
      </c>
    </row>
    <row r="1143" spans="2:17" ht="15" customHeight="1" x14ac:dyDescent="0.25">
      <c r="B1143" s="93" t="s">
        <v>3138</v>
      </c>
      <c r="C1143" s="94">
        <v>41057.934074074074</v>
      </c>
      <c r="D1143" s="95" t="s">
        <v>1300</v>
      </c>
      <c r="E1143" s="93">
        <v>81600</v>
      </c>
      <c r="F1143" s="93" t="s">
        <v>5</v>
      </c>
      <c r="G1143" s="96">
        <f>Data!$E1143*VLOOKUP(Data!$F1143,tblXrate[],2,FALSE)</f>
        <v>81600</v>
      </c>
      <c r="H1143" s="93" t="s">
        <v>1301</v>
      </c>
      <c r="I1143" s="93" t="s">
        <v>19</v>
      </c>
      <c r="J1143" s="93" t="s">
        <v>70</v>
      </c>
      <c r="K1143" s="93" t="str">
        <f>VLOOKUP(Data!$J1143,tblCountries[[Actual]:[Mapping]],2,FALSE)</f>
        <v>UK</v>
      </c>
      <c r="L1143" s="93" t="str">
        <f>VLOOKUP(Data!$J1143,tblCountries[[Actual]:[Continente]],3,FALSE)</f>
        <v>Europa</v>
      </c>
      <c r="M1143" s="93" t="s">
        <v>8</v>
      </c>
      <c r="N1143" s="97">
        <v>4</v>
      </c>
      <c r="O1143" s="99" t="s">
        <v>4024</v>
      </c>
      <c r="P1143" s="99" t="s">
        <v>4030</v>
      </c>
      <c r="Q1143" s="100" t="s">
        <v>4049</v>
      </c>
    </row>
    <row r="1144" spans="2:17" ht="15" customHeight="1" x14ac:dyDescent="0.25">
      <c r="B1144" s="93" t="s">
        <v>3139</v>
      </c>
      <c r="C1144" s="94">
        <v>41057.939918981479</v>
      </c>
      <c r="D1144" s="95">
        <v>600000</v>
      </c>
      <c r="E1144" s="93">
        <v>600000</v>
      </c>
      <c r="F1144" s="93" t="s">
        <v>3927</v>
      </c>
      <c r="G1144" s="96">
        <f>Data!$E1144*VLOOKUP(Data!$F1144,tblXrate[],2,FALSE)</f>
        <v>15404.364569961488</v>
      </c>
      <c r="H1144" s="93" t="s">
        <v>1302</v>
      </c>
      <c r="I1144" s="93" t="s">
        <v>19</v>
      </c>
      <c r="J1144" s="93" t="s">
        <v>1303</v>
      </c>
      <c r="K1144" s="93" t="str">
        <f>VLOOKUP(Data!$J1144,tblCountries[[Actual]:[Mapping]],2,FALSE)</f>
        <v>Republica Dominicana</v>
      </c>
      <c r="L1144" s="93" t="str">
        <f>VLOOKUP(Data!$J1144,tblCountries[[Actual]:[Continente]],3,FALSE)</f>
        <v>America</v>
      </c>
      <c r="M1144" s="93" t="s">
        <v>12</v>
      </c>
      <c r="N1144" s="97">
        <v>3</v>
      </c>
      <c r="O1144" s="99" t="s">
        <v>4024</v>
      </c>
      <c r="P1144" s="99" t="s">
        <v>4028</v>
      </c>
      <c r="Q1144" s="100" t="s">
        <v>4048</v>
      </c>
    </row>
    <row r="1145" spans="2:17" ht="15" customHeight="1" x14ac:dyDescent="0.25">
      <c r="B1145" s="93" t="s">
        <v>3140</v>
      </c>
      <c r="C1145" s="94">
        <v>41057.941620370373</v>
      </c>
      <c r="D1145" s="95" t="s">
        <v>1304</v>
      </c>
      <c r="E1145" s="93">
        <v>65000</v>
      </c>
      <c r="F1145" s="93" t="s">
        <v>85</v>
      </c>
      <c r="G1145" s="96">
        <f>Data!$E1145*VLOOKUP(Data!$F1145,tblXrate[],2,FALSE)</f>
        <v>63918.498996971248</v>
      </c>
      <c r="H1145" s="93" t="s">
        <v>1305</v>
      </c>
      <c r="I1145" s="93" t="s">
        <v>19</v>
      </c>
      <c r="J1145" s="93" t="s">
        <v>87</v>
      </c>
      <c r="K1145" s="93" t="str">
        <f>VLOOKUP(Data!$J1145,tblCountries[[Actual]:[Mapping]],2,FALSE)</f>
        <v>Canada</v>
      </c>
      <c r="L1145" s="93" t="str">
        <f>VLOOKUP(Data!$J1145,tblCountries[[Actual]:[Continente]],3,FALSE)</f>
        <v>America</v>
      </c>
      <c r="M1145" s="93" t="s">
        <v>8</v>
      </c>
      <c r="N1145" s="97">
        <v>20</v>
      </c>
      <c r="O1145" s="99" t="s">
        <v>4022</v>
      </c>
      <c r="P1145" s="99" t="s">
        <v>4030</v>
      </c>
      <c r="Q1145" s="100" t="s">
        <v>4049</v>
      </c>
    </row>
    <row r="1146" spans="2:17" ht="15" customHeight="1" x14ac:dyDescent="0.25">
      <c r="B1146" s="93" t="s">
        <v>3141</v>
      </c>
      <c r="C1146" s="94">
        <v>41057.941921296297</v>
      </c>
      <c r="D1146" s="95">
        <v>75000</v>
      </c>
      <c r="E1146" s="93">
        <v>75000</v>
      </c>
      <c r="F1146" s="93" t="s">
        <v>5</v>
      </c>
      <c r="G1146" s="96">
        <f>Data!$E1146*VLOOKUP(Data!$F1146,tblXrate[],2,FALSE)</f>
        <v>75000</v>
      </c>
      <c r="H1146" s="93" t="s">
        <v>487</v>
      </c>
      <c r="I1146" s="93" t="s">
        <v>487</v>
      </c>
      <c r="J1146" s="93" t="s">
        <v>14</v>
      </c>
      <c r="K1146" s="93" t="str">
        <f>VLOOKUP(Data!$J1146,tblCountries[[Actual]:[Mapping]],2,FALSE)</f>
        <v>USA</v>
      </c>
      <c r="L1146" s="93" t="str">
        <f>VLOOKUP(Data!$J1146,tblCountries[[Actual]:[Continente]],3,FALSE)</f>
        <v>America</v>
      </c>
      <c r="M1146" s="93" t="s">
        <v>17</v>
      </c>
      <c r="N1146" s="97">
        <v>20</v>
      </c>
      <c r="O1146" s="99" t="s">
        <v>4022</v>
      </c>
      <c r="P1146" s="99" t="s">
        <v>4030</v>
      </c>
      <c r="Q1146" s="100" t="s">
        <v>4049</v>
      </c>
    </row>
    <row r="1147" spans="2:17" ht="15" customHeight="1" x14ac:dyDescent="0.25">
      <c r="B1147" s="93" t="s">
        <v>3142</v>
      </c>
      <c r="C1147" s="94">
        <v>41057.942210648151</v>
      </c>
      <c r="D1147" s="95">
        <v>59000</v>
      </c>
      <c r="E1147" s="93">
        <v>59000</v>
      </c>
      <c r="F1147" s="93" t="s">
        <v>5</v>
      </c>
      <c r="G1147" s="96">
        <f>Data!$E1147*VLOOKUP(Data!$F1147,tblXrate[],2,FALSE)</f>
        <v>59000</v>
      </c>
      <c r="H1147" s="93" t="s">
        <v>393</v>
      </c>
      <c r="I1147" s="93" t="s">
        <v>19</v>
      </c>
      <c r="J1147" s="93" t="s">
        <v>14</v>
      </c>
      <c r="K1147" s="93" t="str">
        <f>VLOOKUP(Data!$J1147,tblCountries[[Actual]:[Mapping]],2,FALSE)</f>
        <v>USA</v>
      </c>
      <c r="L1147" s="93" t="str">
        <f>VLOOKUP(Data!$J1147,tblCountries[[Actual]:[Continente]],3,FALSE)</f>
        <v>America</v>
      </c>
      <c r="M1147" s="93" t="s">
        <v>8</v>
      </c>
      <c r="N1147" s="97">
        <v>14</v>
      </c>
      <c r="O1147" s="99" t="s">
        <v>4020</v>
      </c>
      <c r="P1147" s="99" t="s">
        <v>4030</v>
      </c>
      <c r="Q1147" s="100" t="s">
        <v>4049</v>
      </c>
    </row>
    <row r="1148" spans="2:17" ht="15" customHeight="1" x14ac:dyDescent="0.25">
      <c r="B1148" s="93" t="s">
        <v>3143</v>
      </c>
      <c r="C1148" s="94">
        <v>41057.943483796298</v>
      </c>
      <c r="D1148" s="95" t="s">
        <v>1306</v>
      </c>
      <c r="E1148" s="93">
        <v>50000</v>
      </c>
      <c r="F1148" s="93" t="s">
        <v>5</v>
      </c>
      <c r="G1148" s="96">
        <f>Data!$E1148*VLOOKUP(Data!$F1148,tblXrate[],2,FALSE)</f>
        <v>50000</v>
      </c>
      <c r="H1148" s="93" t="s">
        <v>563</v>
      </c>
      <c r="I1148" s="93" t="s">
        <v>51</v>
      </c>
      <c r="J1148" s="93" t="s">
        <v>87</v>
      </c>
      <c r="K1148" s="93" t="str">
        <f>VLOOKUP(Data!$J1148,tblCountries[[Actual]:[Mapping]],2,FALSE)</f>
        <v>Canada</v>
      </c>
      <c r="L1148" s="93" t="str">
        <f>VLOOKUP(Data!$J1148,tblCountries[[Actual]:[Continente]],3,FALSE)</f>
        <v>America</v>
      </c>
      <c r="M1148" s="93" t="s">
        <v>24</v>
      </c>
      <c r="N1148" s="97">
        <v>5</v>
      </c>
      <c r="O1148" s="98" t="s">
        <v>4021</v>
      </c>
      <c r="P1148" s="99" t="s">
        <v>4030</v>
      </c>
      <c r="Q1148" s="100" t="s">
        <v>4049</v>
      </c>
    </row>
    <row r="1149" spans="2:17" ht="15" customHeight="1" x14ac:dyDescent="0.25">
      <c r="B1149" s="93" t="s">
        <v>3144</v>
      </c>
      <c r="C1149" s="94">
        <v>41057.943854166668</v>
      </c>
      <c r="D1149" s="95" t="s">
        <v>1307</v>
      </c>
      <c r="E1149" s="93">
        <v>80000</v>
      </c>
      <c r="F1149" s="93" t="s">
        <v>68</v>
      </c>
      <c r="G1149" s="96">
        <f>Data!$E1149*VLOOKUP(Data!$F1149,tblXrate[],2,FALSE)</f>
        <v>126094.26176538273</v>
      </c>
      <c r="H1149" s="93" t="s">
        <v>180</v>
      </c>
      <c r="I1149" s="93" t="s">
        <v>487</v>
      </c>
      <c r="J1149" s="93" t="s">
        <v>70</v>
      </c>
      <c r="K1149" s="93" t="str">
        <f>VLOOKUP(Data!$J1149,tblCountries[[Actual]:[Mapping]],2,FALSE)</f>
        <v>UK</v>
      </c>
      <c r="L1149" s="93" t="str">
        <f>VLOOKUP(Data!$J1149,tblCountries[[Actual]:[Continente]],3,FALSE)</f>
        <v>Europa</v>
      </c>
      <c r="M1149" s="93" t="s">
        <v>8</v>
      </c>
      <c r="N1149" s="97">
        <v>15</v>
      </c>
      <c r="O1149" s="99" t="s">
        <v>4020</v>
      </c>
      <c r="P1149" s="99" t="s">
        <v>4031</v>
      </c>
      <c r="Q1149" s="100" t="s">
        <v>4049</v>
      </c>
    </row>
    <row r="1150" spans="2:17" ht="15" customHeight="1" x14ac:dyDescent="0.25">
      <c r="B1150" s="93" t="s">
        <v>3145</v>
      </c>
      <c r="C1150" s="94">
        <v>41057.945150462961</v>
      </c>
      <c r="D1150" s="95" t="s">
        <v>1308</v>
      </c>
      <c r="E1150" s="93">
        <v>54000</v>
      </c>
      <c r="F1150" s="93" t="s">
        <v>3888</v>
      </c>
      <c r="G1150" s="96">
        <f>Data!$E1150*VLOOKUP(Data!$F1150,tblXrate[],2,FALSE)</f>
        <v>26691.183012544854</v>
      </c>
      <c r="H1150" s="93" t="s">
        <v>1309</v>
      </c>
      <c r="I1150" s="93" t="s">
        <v>51</v>
      </c>
      <c r="J1150" s="93" t="s">
        <v>142</v>
      </c>
      <c r="K1150" s="93" t="str">
        <f>VLOOKUP(Data!$J1150,tblCountries[[Actual]:[Mapping]],2,FALSE)</f>
        <v>Brazil</v>
      </c>
      <c r="L1150" s="93" t="str">
        <f>VLOOKUP(Data!$J1150,tblCountries[[Actual]:[Continente]],3,FALSE)</f>
        <v>America</v>
      </c>
      <c r="M1150" s="93" t="s">
        <v>24</v>
      </c>
      <c r="N1150" s="97">
        <v>7</v>
      </c>
      <c r="O1150" s="98" t="s">
        <v>4021</v>
      </c>
      <c r="P1150" s="99" t="s">
        <v>4029</v>
      </c>
      <c r="Q1150" s="100" t="s">
        <v>4048</v>
      </c>
    </row>
    <row r="1151" spans="2:17" ht="15" customHeight="1" x14ac:dyDescent="0.25">
      <c r="B1151" s="93" t="s">
        <v>3146</v>
      </c>
      <c r="C1151" s="94">
        <v>41057.9453125</v>
      </c>
      <c r="D1151" s="95">
        <v>500000</v>
      </c>
      <c r="E1151" s="93">
        <v>500000</v>
      </c>
      <c r="F1151" s="93" t="s">
        <v>39</v>
      </c>
      <c r="G1151" s="96">
        <f>Data!$E1151*VLOOKUP(Data!$F1151,tblXrate[],2,FALSE)</f>
        <v>8903.9583437212841</v>
      </c>
      <c r="H1151" s="93" t="s">
        <v>206</v>
      </c>
      <c r="I1151" s="93" t="s">
        <v>19</v>
      </c>
      <c r="J1151" s="93" t="s">
        <v>7</v>
      </c>
      <c r="K1151" s="93" t="str">
        <f>VLOOKUP(Data!$J1151,tblCountries[[Actual]:[Mapping]],2,FALSE)</f>
        <v>India</v>
      </c>
      <c r="L1151" s="93" t="str">
        <f>VLOOKUP(Data!$J1151,tblCountries[[Actual]:[Continente]],3,FALSE)</f>
        <v>Asia</v>
      </c>
      <c r="M1151" s="93" t="s">
        <v>8</v>
      </c>
      <c r="N1151" s="97">
        <v>0.8</v>
      </c>
      <c r="O1151" s="99" t="s">
        <v>4024</v>
      </c>
      <c r="P1151" s="99" t="s">
        <v>4027</v>
      </c>
      <c r="Q1151" s="100" t="s">
        <v>4048</v>
      </c>
    </row>
    <row r="1152" spans="2:17" ht="15" customHeight="1" x14ac:dyDescent="0.25">
      <c r="B1152" s="93" t="s">
        <v>3147</v>
      </c>
      <c r="C1152" s="94">
        <v>41057.945439814815</v>
      </c>
      <c r="D1152" s="95" t="s">
        <v>1310</v>
      </c>
      <c r="E1152" s="93">
        <v>8725</v>
      </c>
      <c r="F1152" s="93" t="s">
        <v>5</v>
      </c>
      <c r="G1152" s="96">
        <f>Data!$E1152*VLOOKUP(Data!$F1152,tblXrate[],2,FALSE)</f>
        <v>8725</v>
      </c>
      <c r="H1152" s="93" t="s">
        <v>593</v>
      </c>
      <c r="I1152" s="93" t="s">
        <v>51</v>
      </c>
      <c r="J1152" s="93" t="s">
        <v>16</v>
      </c>
      <c r="K1152" s="93" t="str">
        <f>VLOOKUP(Data!$J1152,tblCountries[[Actual]:[Mapping]],2,FALSE)</f>
        <v>Pakistan</v>
      </c>
      <c r="L1152" s="93" t="str">
        <f>VLOOKUP(Data!$J1152,tblCountries[[Actual]:[Continente]],3,FALSE)</f>
        <v>Asia</v>
      </c>
      <c r="M1152" s="93" t="s">
        <v>17</v>
      </c>
      <c r="N1152" s="97">
        <v>18</v>
      </c>
      <c r="O1152" s="99" t="s">
        <v>4022</v>
      </c>
      <c r="P1152" s="99" t="s">
        <v>4027</v>
      </c>
      <c r="Q1152" s="100" t="s">
        <v>4048</v>
      </c>
    </row>
    <row r="1153" spans="2:17" ht="15" customHeight="1" x14ac:dyDescent="0.25">
      <c r="B1153" s="93" t="s">
        <v>3148</v>
      </c>
      <c r="C1153" s="94">
        <v>41057.947777777779</v>
      </c>
      <c r="D1153" s="95" t="s">
        <v>1311</v>
      </c>
      <c r="E1153" s="93">
        <v>32000</v>
      </c>
      <c r="F1153" s="93" t="s">
        <v>68</v>
      </c>
      <c r="G1153" s="96">
        <f>Data!$E1153*VLOOKUP(Data!$F1153,tblXrate[],2,FALSE)</f>
        <v>50437.70470615309</v>
      </c>
      <c r="H1153" s="93" t="s">
        <v>1312</v>
      </c>
      <c r="I1153" s="93" t="s">
        <v>19</v>
      </c>
      <c r="J1153" s="93" t="s">
        <v>70</v>
      </c>
      <c r="K1153" s="93" t="str">
        <f>VLOOKUP(Data!$J1153,tblCountries[[Actual]:[Mapping]],2,FALSE)</f>
        <v>UK</v>
      </c>
      <c r="L1153" s="93" t="str">
        <f>VLOOKUP(Data!$J1153,tblCountries[[Actual]:[Continente]],3,FALSE)</f>
        <v>Europa</v>
      </c>
      <c r="M1153" s="93" t="s">
        <v>8</v>
      </c>
      <c r="N1153" s="97">
        <v>4</v>
      </c>
      <c r="O1153" s="99" t="s">
        <v>4024</v>
      </c>
      <c r="P1153" s="99" t="s">
        <v>4030</v>
      </c>
      <c r="Q1153" s="100" t="s">
        <v>4049</v>
      </c>
    </row>
    <row r="1154" spans="2:17" ht="15" customHeight="1" x14ac:dyDescent="0.25">
      <c r="B1154" s="93" t="s">
        <v>3149</v>
      </c>
      <c r="C1154" s="94">
        <v>41057.948483796295</v>
      </c>
      <c r="D1154" s="95" t="s">
        <v>1313</v>
      </c>
      <c r="E1154" s="93">
        <v>43000</v>
      </c>
      <c r="F1154" s="93" t="s">
        <v>68</v>
      </c>
      <c r="G1154" s="96">
        <f>Data!$E1154*VLOOKUP(Data!$F1154,tblXrate[],2,FALSE)</f>
        <v>67775.665698893223</v>
      </c>
      <c r="H1154" s="93" t="s">
        <v>1314</v>
      </c>
      <c r="I1154" s="93" t="s">
        <v>309</v>
      </c>
      <c r="J1154" s="93" t="s">
        <v>70</v>
      </c>
      <c r="K1154" s="93" t="str">
        <f>VLOOKUP(Data!$J1154,tblCountries[[Actual]:[Mapping]],2,FALSE)</f>
        <v>UK</v>
      </c>
      <c r="L1154" s="93" t="str">
        <f>VLOOKUP(Data!$J1154,tblCountries[[Actual]:[Continente]],3,FALSE)</f>
        <v>Europa</v>
      </c>
      <c r="M1154" s="93" t="s">
        <v>12</v>
      </c>
      <c r="N1154" s="97">
        <v>15</v>
      </c>
      <c r="O1154" s="99" t="s">
        <v>4020</v>
      </c>
      <c r="P1154" s="99" t="s">
        <v>4030</v>
      </c>
      <c r="Q1154" s="100" t="s">
        <v>4049</v>
      </c>
    </row>
    <row r="1155" spans="2:17" ht="15" customHeight="1" x14ac:dyDescent="0.25">
      <c r="B1155" s="93" t="s">
        <v>3150</v>
      </c>
      <c r="C1155" s="94">
        <v>41057.94903935185</v>
      </c>
      <c r="D1155" s="95" t="s">
        <v>1315</v>
      </c>
      <c r="E1155" s="93">
        <v>53000</v>
      </c>
      <c r="F1155" s="93" t="s">
        <v>85</v>
      </c>
      <c r="G1155" s="96">
        <f>Data!$E1155*VLOOKUP(Data!$F1155,tblXrate[],2,FALSE)</f>
        <v>52118.160720607324</v>
      </c>
      <c r="H1155" s="93" t="s">
        <v>152</v>
      </c>
      <c r="I1155" s="93" t="s">
        <v>19</v>
      </c>
      <c r="J1155" s="93" t="s">
        <v>87</v>
      </c>
      <c r="K1155" s="93" t="str">
        <f>VLOOKUP(Data!$J1155,tblCountries[[Actual]:[Mapping]],2,FALSE)</f>
        <v>Canada</v>
      </c>
      <c r="L1155" s="93" t="str">
        <f>VLOOKUP(Data!$J1155,tblCountries[[Actual]:[Continente]],3,FALSE)</f>
        <v>America</v>
      </c>
      <c r="M1155" s="93" t="s">
        <v>8</v>
      </c>
      <c r="N1155" s="97">
        <v>6</v>
      </c>
      <c r="O1155" s="98" t="s">
        <v>4021</v>
      </c>
      <c r="P1155" s="99" t="s">
        <v>4030</v>
      </c>
      <c r="Q1155" s="100" t="s">
        <v>4049</v>
      </c>
    </row>
    <row r="1156" spans="2:17" ht="15" customHeight="1" x14ac:dyDescent="0.25">
      <c r="B1156" s="93" t="s">
        <v>3151</v>
      </c>
      <c r="C1156" s="94">
        <v>41057.950370370374</v>
      </c>
      <c r="D1156" s="95" t="s">
        <v>1316</v>
      </c>
      <c r="E1156" s="93">
        <v>200000</v>
      </c>
      <c r="F1156" s="93" t="s">
        <v>39</v>
      </c>
      <c r="G1156" s="96">
        <f>Data!$E1156*VLOOKUP(Data!$F1156,tblXrate[],2,FALSE)</f>
        <v>3561.5833374885137</v>
      </c>
      <c r="H1156" s="93" t="s">
        <v>615</v>
      </c>
      <c r="I1156" s="93" t="s">
        <v>19</v>
      </c>
      <c r="J1156" s="93" t="s">
        <v>7</v>
      </c>
      <c r="K1156" s="93" t="str">
        <f>VLOOKUP(Data!$J1156,tblCountries[[Actual]:[Mapping]],2,FALSE)</f>
        <v>India</v>
      </c>
      <c r="L1156" s="93" t="str">
        <f>VLOOKUP(Data!$J1156,tblCountries[[Actual]:[Continente]],3,FALSE)</f>
        <v>Asia</v>
      </c>
      <c r="M1156" s="93" t="s">
        <v>24</v>
      </c>
      <c r="N1156" s="97">
        <v>6</v>
      </c>
      <c r="O1156" s="98" t="s">
        <v>4021</v>
      </c>
      <c r="P1156" s="99" t="s">
        <v>4027</v>
      </c>
      <c r="Q1156" s="100" t="s">
        <v>4048</v>
      </c>
    </row>
    <row r="1157" spans="2:17" ht="15" customHeight="1" x14ac:dyDescent="0.25">
      <c r="B1157" s="93" t="s">
        <v>3152</v>
      </c>
      <c r="C1157" s="94">
        <v>41057.950868055559</v>
      </c>
      <c r="D1157" s="95" t="s">
        <v>1317</v>
      </c>
      <c r="E1157" s="93">
        <v>450000</v>
      </c>
      <c r="F1157" s="93" t="s">
        <v>39</v>
      </c>
      <c r="G1157" s="96">
        <f>Data!$E1157*VLOOKUP(Data!$F1157,tblXrate[],2,FALSE)</f>
        <v>8013.5625093491553</v>
      </c>
      <c r="H1157" s="93" t="s">
        <v>628</v>
      </c>
      <c r="I1157" s="93" t="s">
        <v>51</v>
      </c>
      <c r="J1157" s="93" t="s">
        <v>7</v>
      </c>
      <c r="K1157" s="93" t="str">
        <f>VLOOKUP(Data!$J1157,tblCountries[[Actual]:[Mapping]],2,FALSE)</f>
        <v>India</v>
      </c>
      <c r="L1157" s="93" t="str">
        <f>VLOOKUP(Data!$J1157,tblCountries[[Actual]:[Continente]],3,FALSE)</f>
        <v>Asia</v>
      </c>
      <c r="M1157" s="93" t="s">
        <v>8</v>
      </c>
      <c r="N1157" s="97">
        <v>21</v>
      </c>
      <c r="O1157" s="99" t="s">
        <v>4023</v>
      </c>
      <c r="P1157" s="99" t="s">
        <v>4027</v>
      </c>
      <c r="Q1157" s="100" t="s">
        <v>4048</v>
      </c>
    </row>
    <row r="1158" spans="2:17" ht="15" customHeight="1" x14ac:dyDescent="0.25">
      <c r="B1158" s="93" t="s">
        <v>3153</v>
      </c>
      <c r="C1158" s="94">
        <v>41057.951979166668</v>
      </c>
      <c r="D1158" s="95">
        <v>28000</v>
      </c>
      <c r="E1158" s="93">
        <v>28000</v>
      </c>
      <c r="F1158" s="93" t="s">
        <v>5</v>
      </c>
      <c r="G1158" s="96">
        <f>Data!$E1158*VLOOKUP(Data!$F1158,tblXrate[],2,FALSE)</f>
        <v>28000</v>
      </c>
      <c r="H1158" s="93" t="s">
        <v>1318</v>
      </c>
      <c r="I1158" s="93" t="s">
        <v>51</v>
      </c>
      <c r="J1158" s="93" t="s">
        <v>74</v>
      </c>
      <c r="K1158" s="93" t="str">
        <f>VLOOKUP(Data!$J1158,tblCountries[[Actual]:[Mapping]],2,FALSE)</f>
        <v>Poland</v>
      </c>
      <c r="L1158" s="93" t="str">
        <f>VLOOKUP(Data!$J1158,tblCountries[[Actual]:[Continente]],3,FALSE)</f>
        <v>Europa</v>
      </c>
      <c r="M1158" s="93" t="s">
        <v>8</v>
      </c>
      <c r="N1158" s="97">
        <v>5</v>
      </c>
      <c r="O1158" s="98" t="s">
        <v>4021</v>
      </c>
      <c r="P1158" s="99" t="s">
        <v>4029</v>
      </c>
      <c r="Q1158" s="100" t="s">
        <v>4048</v>
      </c>
    </row>
    <row r="1159" spans="2:17" ht="15" customHeight="1" x14ac:dyDescent="0.25">
      <c r="B1159" s="93" t="s">
        <v>3154</v>
      </c>
      <c r="C1159" s="94">
        <v>41057.95239583333</v>
      </c>
      <c r="D1159" s="95">
        <v>31763</v>
      </c>
      <c r="E1159" s="93">
        <v>31763</v>
      </c>
      <c r="F1159" s="93" t="s">
        <v>68</v>
      </c>
      <c r="G1159" s="96">
        <f>Data!$E1159*VLOOKUP(Data!$F1159,tblXrate[],2,FALSE)</f>
        <v>50064.150455673145</v>
      </c>
      <c r="H1159" s="93" t="s">
        <v>1319</v>
      </c>
      <c r="I1159" s="93" t="s">
        <v>19</v>
      </c>
      <c r="J1159" s="93" t="s">
        <v>70</v>
      </c>
      <c r="K1159" s="93" t="str">
        <f>VLOOKUP(Data!$J1159,tblCountries[[Actual]:[Mapping]],2,FALSE)</f>
        <v>UK</v>
      </c>
      <c r="L1159" s="93" t="str">
        <f>VLOOKUP(Data!$J1159,tblCountries[[Actual]:[Continente]],3,FALSE)</f>
        <v>Europa</v>
      </c>
      <c r="M1159" s="93" t="s">
        <v>17</v>
      </c>
      <c r="N1159" s="97">
        <v>2</v>
      </c>
      <c r="O1159" s="99" t="s">
        <v>4024</v>
      </c>
      <c r="P1159" s="99" t="s">
        <v>4030</v>
      </c>
      <c r="Q1159" s="100" t="s">
        <v>4049</v>
      </c>
    </row>
    <row r="1160" spans="2:17" ht="15" customHeight="1" x14ac:dyDescent="0.25">
      <c r="B1160" s="93" t="s">
        <v>3155</v>
      </c>
      <c r="C1160" s="94">
        <v>41057.952997685185</v>
      </c>
      <c r="D1160" s="95" t="s">
        <v>1320</v>
      </c>
      <c r="E1160" s="93">
        <v>32000</v>
      </c>
      <c r="F1160" s="93" t="s">
        <v>68</v>
      </c>
      <c r="G1160" s="96">
        <f>Data!$E1160*VLOOKUP(Data!$F1160,tblXrate[],2,FALSE)</f>
        <v>50437.70470615309</v>
      </c>
      <c r="H1160" s="93" t="s">
        <v>1321</v>
      </c>
      <c r="I1160" s="93" t="s">
        <v>19</v>
      </c>
      <c r="J1160" s="93" t="s">
        <v>87</v>
      </c>
      <c r="K1160" s="93" t="str">
        <f>VLOOKUP(Data!$J1160,tblCountries[[Actual]:[Mapping]],2,FALSE)</f>
        <v>Canada</v>
      </c>
      <c r="L1160" s="93" t="str">
        <f>VLOOKUP(Data!$J1160,tblCountries[[Actual]:[Continente]],3,FALSE)</f>
        <v>America</v>
      </c>
      <c r="M1160" s="93" t="s">
        <v>8</v>
      </c>
      <c r="N1160" s="97">
        <v>9</v>
      </c>
      <c r="O1160" s="98" t="s">
        <v>4021</v>
      </c>
      <c r="P1160" s="99" t="s">
        <v>4030</v>
      </c>
      <c r="Q1160" s="100" t="s">
        <v>4049</v>
      </c>
    </row>
    <row r="1161" spans="2:17" ht="15" customHeight="1" x14ac:dyDescent="0.25">
      <c r="B1161" s="93" t="s">
        <v>3156</v>
      </c>
      <c r="C1161" s="94">
        <v>41057.953506944446</v>
      </c>
      <c r="D1161" s="95">
        <v>27840</v>
      </c>
      <c r="E1161" s="93">
        <v>27840</v>
      </c>
      <c r="F1161" s="93" t="s">
        <v>5</v>
      </c>
      <c r="G1161" s="96">
        <f>Data!$E1161*VLOOKUP(Data!$F1161,tblXrate[],2,FALSE)</f>
        <v>27840</v>
      </c>
      <c r="H1161" s="93" t="s">
        <v>1322</v>
      </c>
      <c r="I1161" s="93" t="s">
        <v>19</v>
      </c>
      <c r="J1161" s="93" t="s">
        <v>14</v>
      </c>
      <c r="K1161" s="93" t="str">
        <f>VLOOKUP(Data!$J1161,tblCountries[[Actual]:[Mapping]],2,FALSE)</f>
        <v>USA</v>
      </c>
      <c r="L1161" s="93" t="str">
        <f>VLOOKUP(Data!$J1161,tblCountries[[Actual]:[Continente]],3,FALSE)</f>
        <v>America</v>
      </c>
      <c r="M1161" s="93" t="s">
        <v>17</v>
      </c>
      <c r="N1161" s="97">
        <v>1</v>
      </c>
      <c r="O1161" s="99" t="s">
        <v>4024</v>
      </c>
      <c r="P1161" s="99" t="s">
        <v>4029</v>
      </c>
      <c r="Q1161" s="100" t="s">
        <v>4048</v>
      </c>
    </row>
    <row r="1162" spans="2:17" ht="15" customHeight="1" x14ac:dyDescent="0.25">
      <c r="B1162" s="93" t="s">
        <v>3157</v>
      </c>
      <c r="C1162" s="94">
        <v>41057.954444444447</v>
      </c>
      <c r="D1162" s="95" t="s">
        <v>1323</v>
      </c>
      <c r="E1162" s="93">
        <v>350000</v>
      </c>
      <c r="F1162" s="93" t="s">
        <v>39</v>
      </c>
      <c r="G1162" s="96">
        <f>Data!$E1162*VLOOKUP(Data!$F1162,tblXrate[],2,FALSE)</f>
        <v>6232.7708406048987</v>
      </c>
      <c r="H1162" s="93" t="s">
        <v>1324</v>
      </c>
      <c r="I1162" s="93" t="s">
        <v>309</v>
      </c>
      <c r="J1162" s="93" t="s">
        <v>7</v>
      </c>
      <c r="K1162" s="93" t="str">
        <f>VLOOKUP(Data!$J1162,tblCountries[[Actual]:[Mapping]],2,FALSE)</f>
        <v>India</v>
      </c>
      <c r="L1162" s="93" t="str">
        <f>VLOOKUP(Data!$J1162,tblCountries[[Actual]:[Continente]],3,FALSE)</f>
        <v>Asia</v>
      </c>
      <c r="M1162" s="93" t="s">
        <v>17</v>
      </c>
      <c r="N1162" s="97">
        <v>1.5</v>
      </c>
      <c r="O1162" s="99" t="s">
        <v>4024</v>
      </c>
      <c r="P1162" s="99" t="s">
        <v>4027</v>
      </c>
      <c r="Q1162" s="100" t="s">
        <v>4048</v>
      </c>
    </row>
    <row r="1163" spans="2:17" ht="15" customHeight="1" x14ac:dyDescent="0.25">
      <c r="B1163" s="93" t="s">
        <v>3158</v>
      </c>
      <c r="C1163" s="94">
        <v>41057.955324074072</v>
      </c>
      <c r="D1163" s="95" t="s">
        <v>1325</v>
      </c>
      <c r="E1163" s="93">
        <v>50000</v>
      </c>
      <c r="F1163" s="93" t="s">
        <v>5</v>
      </c>
      <c r="G1163" s="96">
        <f>Data!$E1163*VLOOKUP(Data!$F1163,tblXrate[],2,FALSE)</f>
        <v>50000</v>
      </c>
      <c r="H1163" s="93" t="s">
        <v>278</v>
      </c>
      <c r="I1163" s="93" t="s">
        <v>278</v>
      </c>
      <c r="J1163" s="93" t="s">
        <v>170</v>
      </c>
      <c r="K1163" s="93" t="str">
        <f>VLOOKUP(Data!$J1163,tblCountries[[Actual]:[Mapping]],2,FALSE)</f>
        <v>Singapore</v>
      </c>
      <c r="L1163" s="93" t="str">
        <f>VLOOKUP(Data!$J1163,tblCountries[[Actual]:[Continente]],3,FALSE)</f>
        <v>Asia</v>
      </c>
      <c r="M1163" s="93" t="s">
        <v>17</v>
      </c>
      <c r="N1163" s="97">
        <v>25</v>
      </c>
      <c r="O1163" s="99" t="s">
        <v>4023</v>
      </c>
      <c r="P1163" s="99" t="s">
        <v>4030</v>
      </c>
      <c r="Q1163" s="100" t="s">
        <v>4049</v>
      </c>
    </row>
    <row r="1164" spans="2:17" ht="15" customHeight="1" x14ac:dyDescent="0.25">
      <c r="B1164" s="93" t="s">
        <v>3159</v>
      </c>
      <c r="C1164" s="94">
        <v>41057.957233796296</v>
      </c>
      <c r="D1164" s="95">
        <v>48000</v>
      </c>
      <c r="E1164" s="93">
        <v>48000</v>
      </c>
      <c r="F1164" s="93" t="s">
        <v>5</v>
      </c>
      <c r="G1164" s="96">
        <f>Data!$E1164*VLOOKUP(Data!$F1164,tblXrate[],2,FALSE)</f>
        <v>48000</v>
      </c>
      <c r="H1164" s="93" t="s">
        <v>1326</v>
      </c>
      <c r="I1164" s="93" t="s">
        <v>487</v>
      </c>
      <c r="J1164" s="93" t="s">
        <v>1008</v>
      </c>
      <c r="K1164" s="93" t="str">
        <f>VLOOKUP(Data!$J1164,tblCountries[[Actual]:[Mapping]],2,FALSE)</f>
        <v>Qatar</v>
      </c>
      <c r="L1164" s="93" t="str">
        <f>VLOOKUP(Data!$J1164,tblCountries[[Actual]:[Continente]],3,FALSE)</f>
        <v>Asia</v>
      </c>
      <c r="M1164" s="93" t="s">
        <v>17</v>
      </c>
      <c r="N1164" s="97">
        <v>10</v>
      </c>
      <c r="O1164" s="99" t="s">
        <v>4020</v>
      </c>
      <c r="P1164" s="99" t="s">
        <v>4029</v>
      </c>
      <c r="Q1164" s="100" t="s">
        <v>4048</v>
      </c>
    </row>
    <row r="1165" spans="2:17" ht="15" customHeight="1" x14ac:dyDescent="0.25">
      <c r="B1165" s="93" t="s">
        <v>3160</v>
      </c>
      <c r="C1165" s="94">
        <v>41057.957824074074</v>
      </c>
      <c r="D1165" s="95">
        <v>2000</v>
      </c>
      <c r="E1165" s="93">
        <v>24000</v>
      </c>
      <c r="F1165" s="93" t="s">
        <v>5</v>
      </c>
      <c r="G1165" s="96">
        <f>Data!$E1165*VLOOKUP(Data!$F1165,tblXrate[],2,FALSE)</f>
        <v>24000</v>
      </c>
      <c r="H1165" s="93" t="s">
        <v>1327</v>
      </c>
      <c r="I1165" s="93" t="s">
        <v>51</v>
      </c>
      <c r="J1165" s="93" t="s">
        <v>1328</v>
      </c>
      <c r="K1165" s="93" t="str">
        <f>VLOOKUP(Data!$J1165,tblCountries[[Actual]:[Mapping]],2,FALSE)</f>
        <v>Argentina</v>
      </c>
      <c r="L1165" s="93" t="str">
        <f>VLOOKUP(Data!$J1165,tblCountries[[Actual]:[Continente]],3,FALSE)</f>
        <v>America</v>
      </c>
      <c r="M1165" s="93" t="s">
        <v>8</v>
      </c>
      <c r="N1165" s="97">
        <v>21</v>
      </c>
      <c r="O1165" s="99" t="s">
        <v>4023</v>
      </c>
      <c r="P1165" s="99" t="s">
        <v>4029</v>
      </c>
      <c r="Q1165" s="100" t="s">
        <v>4048</v>
      </c>
    </row>
    <row r="1166" spans="2:17" ht="15" customHeight="1" x14ac:dyDescent="0.25">
      <c r="B1166" s="93" t="s">
        <v>3161</v>
      </c>
      <c r="C1166" s="94">
        <v>41057.959814814814</v>
      </c>
      <c r="D1166" s="95">
        <v>75000</v>
      </c>
      <c r="E1166" s="93">
        <v>75000</v>
      </c>
      <c r="F1166" s="93" t="s">
        <v>5</v>
      </c>
      <c r="G1166" s="96">
        <f>Data!$E1166*VLOOKUP(Data!$F1166,tblXrate[],2,FALSE)</f>
        <v>75000</v>
      </c>
      <c r="H1166" s="93" t="s">
        <v>13</v>
      </c>
      <c r="I1166" s="93" t="s">
        <v>19</v>
      </c>
      <c r="J1166" s="93" t="s">
        <v>14</v>
      </c>
      <c r="K1166" s="93" t="str">
        <f>VLOOKUP(Data!$J1166,tblCountries[[Actual]:[Mapping]],2,FALSE)</f>
        <v>USA</v>
      </c>
      <c r="L1166" s="93" t="str">
        <f>VLOOKUP(Data!$J1166,tblCountries[[Actual]:[Continente]],3,FALSE)</f>
        <v>America</v>
      </c>
      <c r="M1166" s="93" t="s">
        <v>8</v>
      </c>
      <c r="N1166" s="97">
        <v>12</v>
      </c>
      <c r="O1166" s="99" t="s">
        <v>4020</v>
      </c>
      <c r="P1166" s="99" t="s">
        <v>4030</v>
      </c>
      <c r="Q1166" s="100" t="s">
        <v>4049</v>
      </c>
    </row>
    <row r="1167" spans="2:17" ht="15" customHeight="1" x14ac:dyDescent="0.25">
      <c r="B1167" s="93" t="s">
        <v>3162</v>
      </c>
      <c r="C1167" s="94">
        <v>41057.961840277778</v>
      </c>
      <c r="D1167" s="95" t="s">
        <v>1329</v>
      </c>
      <c r="E1167" s="93">
        <v>216000</v>
      </c>
      <c r="F1167" s="93" t="s">
        <v>357</v>
      </c>
      <c r="G1167" s="96">
        <f>Data!$E1167*VLOOKUP(Data!$F1167,tblXrate[],2,FALSE)</f>
        <v>58799.349940520107</v>
      </c>
      <c r="H1167" s="93" t="s">
        <v>465</v>
      </c>
      <c r="I1167" s="93" t="s">
        <v>19</v>
      </c>
      <c r="J1167" s="93" t="s">
        <v>358</v>
      </c>
      <c r="K1167" s="93" t="str">
        <f>VLOOKUP(Data!$J1167,tblCountries[[Actual]:[Mapping]],2,FALSE)</f>
        <v>Dubai</v>
      </c>
      <c r="L1167" s="93" t="str">
        <f>VLOOKUP(Data!$J1167,tblCountries[[Actual]:[Continente]],3,FALSE)</f>
        <v>Asia</v>
      </c>
      <c r="M1167" s="93" t="s">
        <v>8</v>
      </c>
      <c r="N1167" s="97">
        <v>2</v>
      </c>
      <c r="O1167" s="99" t="s">
        <v>4024</v>
      </c>
      <c r="P1167" s="99" t="s">
        <v>4030</v>
      </c>
      <c r="Q1167" s="100" t="s">
        <v>4049</v>
      </c>
    </row>
    <row r="1168" spans="2:17" ht="15" customHeight="1" x14ac:dyDescent="0.25">
      <c r="B1168" s="93" t="s">
        <v>3163</v>
      </c>
      <c r="C1168" s="94">
        <v>41057.962754629632</v>
      </c>
      <c r="D1168" s="95" t="s">
        <v>1330</v>
      </c>
      <c r="E1168" s="93">
        <v>2000000</v>
      </c>
      <c r="F1168" s="93" t="s">
        <v>31</v>
      </c>
      <c r="G1168" s="96">
        <f>Data!$E1168*VLOOKUP(Data!$F1168,tblXrate[],2,FALSE)</f>
        <v>21228.177433598263</v>
      </c>
      <c r="H1168" s="93" t="s">
        <v>1331</v>
      </c>
      <c r="I1168" s="93" t="s">
        <v>355</v>
      </c>
      <c r="J1168" s="93" t="s">
        <v>16</v>
      </c>
      <c r="K1168" s="93" t="str">
        <f>VLOOKUP(Data!$J1168,tblCountries[[Actual]:[Mapping]],2,FALSE)</f>
        <v>Pakistan</v>
      </c>
      <c r="L1168" s="93" t="str">
        <f>VLOOKUP(Data!$J1168,tblCountries[[Actual]:[Continente]],3,FALSE)</f>
        <v>Asia</v>
      </c>
      <c r="M1168" s="93" t="s">
        <v>12</v>
      </c>
      <c r="N1168" s="97">
        <v>8</v>
      </c>
      <c r="O1168" s="98" t="s">
        <v>4021</v>
      </c>
      <c r="P1168" s="99" t="s">
        <v>4028</v>
      </c>
      <c r="Q1168" s="100" t="s">
        <v>4048</v>
      </c>
    </row>
    <row r="1169" spans="2:17" ht="15" customHeight="1" x14ac:dyDescent="0.25">
      <c r="B1169" s="93" t="s">
        <v>3164</v>
      </c>
      <c r="C1169" s="94">
        <v>41057.967638888891</v>
      </c>
      <c r="D1169" s="95">
        <v>60000</v>
      </c>
      <c r="E1169" s="93">
        <v>60000</v>
      </c>
      <c r="F1169" s="93" t="s">
        <v>5</v>
      </c>
      <c r="G1169" s="96">
        <f>Data!$E1169*VLOOKUP(Data!$F1169,tblXrate[],2,FALSE)</f>
        <v>60000</v>
      </c>
      <c r="H1169" s="93" t="s">
        <v>1332</v>
      </c>
      <c r="I1169" s="93" t="s">
        <v>51</v>
      </c>
      <c r="J1169" s="93" t="s">
        <v>14</v>
      </c>
      <c r="K1169" s="93" t="str">
        <f>VLOOKUP(Data!$J1169,tblCountries[[Actual]:[Mapping]],2,FALSE)</f>
        <v>USA</v>
      </c>
      <c r="L1169" s="93" t="str">
        <f>VLOOKUP(Data!$J1169,tblCountries[[Actual]:[Continente]],3,FALSE)</f>
        <v>America</v>
      </c>
      <c r="M1169" s="93" t="s">
        <v>17</v>
      </c>
      <c r="N1169" s="97">
        <v>10</v>
      </c>
      <c r="O1169" s="99" t="s">
        <v>4020</v>
      </c>
      <c r="P1169" s="99" t="s">
        <v>4030</v>
      </c>
      <c r="Q1169" s="100" t="s">
        <v>4049</v>
      </c>
    </row>
    <row r="1170" spans="2:17" ht="15" customHeight="1" x14ac:dyDescent="0.25">
      <c r="B1170" s="93" t="s">
        <v>3165</v>
      </c>
      <c r="C1170" s="94">
        <v>41057.967719907407</v>
      </c>
      <c r="D1170" s="95" t="s">
        <v>1333</v>
      </c>
      <c r="E1170" s="93">
        <v>60000</v>
      </c>
      <c r="F1170" s="93" t="s">
        <v>1334</v>
      </c>
      <c r="G1170" s="96">
        <f>Data!$E1170*VLOOKUP(Data!$F1170,tblXrate[],2,FALSE)</f>
        <v>18018.883790212141</v>
      </c>
      <c r="H1170" s="93" t="s">
        <v>107</v>
      </c>
      <c r="I1170" s="93" t="s">
        <v>19</v>
      </c>
      <c r="J1170" s="93" t="s">
        <v>74</v>
      </c>
      <c r="K1170" s="93" t="str">
        <f>VLOOKUP(Data!$J1170,tblCountries[[Actual]:[Mapping]],2,FALSE)</f>
        <v>Poland</v>
      </c>
      <c r="L1170" s="93" t="str">
        <f>VLOOKUP(Data!$J1170,tblCountries[[Actual]:[Continente]],3,FALSE)</f>
        <v>Europa</v>
      </c>
      <c r="M1170" s="93" t="s">
        <v>12</v>
      </c>
      <c r="N1170" s="97">
        <v>10</v>
      </c>
      <c r="O1170" s="99" t="s">
        <v>4020</v>
      </c>
      <c r="P1170" s="99" t="s">
        <v>4028</v>
      </c>
      <c r="Q1170" s="100" t="s">
        <v>4048</v>
      </c>
    </row>
    <row r="1171" spans="2:17" ht="15" customHeight="1" x14ac:dyDescent="0.25">
      <c r="B1171" s="93" t="s">
        <v>3166</v>
      </c>
      <c r="C1171" s="94">
        <v>41057.970277777778</v>
      </c>
      <c r="D1171" s="95" t="s">
        <v>1335</v>
      </c>
      <c r="E1171" s="93">
        <v>7200</v>
      </c>
      <c r="F1171" s="93" t="s">
        <v>5</v>
      </c>
      <c r="G1171" s="96">
        <f>Data!$E1171*VLOOKUP(Data!$F1171,tblXrate[],2,FALSE)</f>
        <v>7200</v>
      </c>
      <c r="H1171" s="93" t="s">
        <v>1336</v>
      </c>
      <c r="I1171" s="93" t="s">
        <v>3938</v>
      </c>
      <c r="J1171" s="93" t="s">
        <v>7</v>
      </c>
      <c r="K1171" s="93" t="str">
        <f>VLOOKUP(Data!$J1171,tblCountries[[Actual]:[Mapping]],2,FALSE)</f>
        <v>India</v>
      </c>
      <c r="L1171" s="93" t="str">
        <f>VLOOKUP(Data!$J1171,tblCountries[[Actual]:[Continente]],3,FALSE)</f>
        <v>Asia</v>
      </c>
      <c r="M1171" s="93" t="s">
        <v>8</v>
      </c>
      <c r="N1171" s="97">
        <v>7</v>
      </c>
      <c r="O1171" s="98" t="s">
        <v>4021</v>
      </c>
      <c r="P1171" s="99" t="s">
        <v>4027</v>
      </c>
      <c r="Q1171" s="100" t="s">
        <v>4048</v>
      </c>
    </row>
    <row r="1172" spans="2:17" ht="15" customHeight="1" x14ac:dyDescent="0.25">
      <c r="B1172" s="93" t="s">
        <v>3167</v>
      </c>
      <c r="C1172" s="94">
        <v>41057.970497685186</v>
      </c>
      <c r="D1172" s="95">
        <v>56000</v>
      </c>
      <c r="E1172" s="93">
        <v>56000</v>
      </c>
      <c r="F1172" s="93" t="s">
        <v>5</v>
      </c>
      <c r="G1172" s="96">
        <f>Data!$E1172*VLOOKUP(Data!$F1172,tblXrate[],2,FALSE)</f>
        <v>56000</v>
      </c>
      <c r="H1172" s="93" t="s">
        <v>19</v>
      </c>
      <c r="I1172" s="93" t="s">
        <v>19</v>
      </c>
      <c r="J1172" s="93" t="s">
        <v>14</v>
      </c>
      <c r="K1172" s="93" t="str">
        <f>VLOOKUP(Data!$J1172,tblCountries[[Actual]:[Mapping]],2,FALSE)</f>
        <v>USA</v>
      </c>
      <c r="L1172" s="93" t="str">
        <f>VLOOKUP(Data!$J1172,tblCountries[[Actual]:[Continente]],3,FALSE)</f>
        <v>America</v>
      </c>
      <c r="M1172" s="93" t="s">
        <v>24</v>
      </c>
      <c r="N1172" s="97">
        <v>2</v>
      </c>
      <c r="O1172" s="99" t="s">
        <v>4024</v>
      </c>
      <c r="P1172" s="99" t="s">
        <v>4030</v>
      </c>
      <c r="Q1172" s="100" t="s">
        <v>4049</v>
      </c>
    </row>
    <row r="1173" spans="2:17" ht="15" customHeight="1" x14ac:dyDescent="0.25">
      <c r="B1173" s="93" t="s">
        <v>3168</v>
      </c>
      <c r="C1173" s="94">
        <v>41057.971944444442</v>
      </c>
      <c r="D1173" s="95" t="s">
        <v>1337</v>
      </c>
      <c r="E1173" s="93">
        <v>540000</v>
      </c>
      <c r="F1173" s="93" t="s">
        <v>39</v>
      </c>
      <c r="G1173" s="96">
        <f>Data!$E1173*VLOOKUP(Data!$F1173,tblXrate[],2,FALSE)</f>
        <v>9616.275011218986</v>
      </c>
      <c r="H1173" s="93" t="s">
        <v>1338</v>
      </c>
      <c r="I1173" s="93" t="s">
        <v>19</v>
      </c>
      <c r="J1173" s="93" t="s">
        <v>7</v>
      </c>
      <c r="K1173" s="93" t="str">
        <f>VLOOKUP(Data!$J1173,tblCountries[[Actual]:[Mapping]],2,FALSE)</f>
        <v>India</v>
      </c>
      <c r="L1173" s="93" t="str">
        <f>VLOOKUP(Data!$J1173,tblCountries[[Actual]:[Continente]],3,FALSE)</f>
        <v>Asia</v>
      </c>
      <c r="M1173" s="93" t="s">
        <v>8</v>
      </c>
      <c r="N1173" s="97">
        <v>7.9</v>
      </c>
      <c r="O1173" s="98" t="s">
        <v>4021</v>
      </c>
      <c r="P1173" s="99" t="s">
        <v>4027</v>
      </c>
      <c r="Q1173" s="100" t="s">
        <v>4048</v>
      </c>
    </row>
    <row r="1174" spans="2:17" ht="15" customHeight="1" x14ac:dyDescent="0.25">
      <c r="B1174" s="93" t="s">
        <v>3169</v>
      </c>
      <c r="C1174" s="94">
        <v>41057.972939814812</v>
      </c>
      <c r="D1174" s="95" t="s">
        <v>1339</v>
      </c>
      <c r="E1174" s="93">
        <v>4300000</v>
      </c>
      <c r="F1174" s="93" t="s">
        <v>1340</v>
      </c>
      <c r="G1174" s="96">
        <f>Data!$E1174*VLOOKUP(Data!$F1174,tblXrate[],2,FALSE)</f>
        <v>51497.005988023957</v>
      </c>
      <c r="H1174" s="93" t="s">
        <v>641</v>
      </c>
      <c r="I1174" s="93" t="s">
        <v>51</v>
      </c>
      <c r="J1174" s="93" t="s">
        <v>1341</v>
      </c>
      <c r="K1174" s="93" t="str">
        <f>VLOOKUP(Data!$J1174,tblCountries[[Actual]:[Mapping]],2,FALSE)</f>
        <v>Kenya</v>
      </c>
      <c r="L1174" s="93" t="str">
        <f>VLOOKUP(Data!$J1174,tblCountries[[Actual]:[Continente]],3,FALSE)</f>
        <v>Africa</v>
      </c>
      <c r="M1174" s="93" t="s">
        <v>8</v>
      </c>
      <c r="N1174" s="97">
        <v>9</v>
      </c>
      <c r="O1174" s="98" t="s">
        <v>4021</v>
      </c>
      <c r="P1174" s="99" t="s">
        <v>4030</v>
      </c>
      <c r="Q1174" s="100" t="s">
        <v>4049</v>
      </c>
    </row>
    <row r="1175" spans="2:17" ht="15" customHeight="1" x14ac:dyDescent="0.25">
      <c r="B1175" s="93" t="s">
        <v>3170</v>
      </c>
      <c r="C1175" s="94">
        <v>41057.976064814815</v>
      </c>
      <c r="D1175" s="95" t="s">
        <v>1342</v>
      </c>
      <c r="E1175" s="93">
        <v>82000</v>
      </c>
      <c r="F1175" s="93" t="s">
        <v>21</v>
      </c>
      <c r="G1175" s="96">
        <f>Data!$E1175*VLOOKUP(Data!$F1175,tblXrate[],2,FALSE)</f>
        <v>104172.75399731184</v>
      </c>
      <c r="H1175" s="93" t="s">
        <v>1343</v>
      </c>
      <c r="I1175" s="93" t="s">
        <v>51</v>
      </c>
      <c r="J1175" s="93" t="s">
        <v>627</v>
      </c>
      <c r="K1175" s="93" t="str">
        <f>VLOOKUP(Data!$J1175,tblCountries[[Actual]:[Mapping]],2,FALSE)</f>
        <v>Netherlands</v>
      </c>
      <c r="L1175" s="93" t="str">
        <f>VLOOKUP(Data!$J1175,tblCountries[[Actual]:[Continente]],3,FALSE)</f>
        <v>Europa</v>
      </c>
      <c r="M1175" s="93" t="s">
        <v>12</v>
      </c>
      <c r="N1175" s="97">
        <v>25</v>
      </c>
      <c r="O1175" s="99" t="s">
        <v>4023</v>
      </c>
      <c r="P1175" s="99" t="s">
        <v>4031</v>
      </c>
      <c r="Q1175" s="100" t="s">
        <v>4049</v>
      </c>
    </row>
    <row r="1176" spans="2:17" ht="15" customHeight="1" x14ac:dyDescent="0.25">
      <c r="B1176" s="93" t="s">
        <v>3171</v>
      </c>
      <c r="C1176" s="94">
        <v>41057.981932870367</v>
      </c>
      <c r="D1176" s="95">
        <v>88000</v>
      </c>
      <c r="E1176" s="93">
        <v>88000</v>
      </c>
      <c r="F1176" s="93" t="s">
        <v>5</v>
      </c>
      <c r="G1176" s="96">
        <f>Data!$E1176*VLOOKUP(Data!$F1176,tblXrate[],2,FALSE)</f>
        <v>88000</v>
      </c>
      <c r="H1176" s="93" t="s">
        <v>1344</v>
      </c>
      <c r="I1176" s="93" t="s">
        <v>51</v>
      </c>
      <c r="J1176" s="93" t="s">
        <v>14</v>
      </c>
      <c r="K1176" s="93" t="str">
        <f>VLOOKUP(Data!$J1176,tblCountries[[Actual]:[Mapping]],2,FALSE)</f>
        <v>USA</v>
      </c>
      <c r="L1176" s="93" t="str">
        <f>VLOOKUP(Data!$J1176,tblCountries[[Actual]:[Continente]],3,FALSE)</f>
        <v>America</v>
      </c>
      <c r="M1176" s="93" t="s">
        <v>8</v>
      </c>
      <c r="N1176" s="97">
        <v>2</v>
      </c>
      <c r="O1176" s="99" t="s">
        <v>4024</v>
      </c>
      <c r="P1176" s="99" t="s">
        <v>4030</v>
      </c>
      <c r="Q1176" s="100" t="s">
        <v>4049</v>
      </c>
    </row>
    <row r="1177" spans="2:17" ht="15" customHeight="1" x14ac:dyDescent="0.25">
      <c r="B1177" s="93" t="s">
        <v>3172</v>
      </c>
      <c r="C1177" s="94">
        <v>41057.985324074078</v>
      </c>
      <c r="D1177" s="95">
        <v>80000</v>
      </c>
      <c r="E1177" s="93">
        <v>80000</v>
      </c>
      <c r="F1177" s="93" t="s">
        <v>5</v>
      </c>
      <c r="G1177" s="96">
        <f>Data!$E1177*VLOOKUP(Data!$F1177,tblXrate[],2,FALSE)</f>
        <v>80000</v>
      </c>
      <c r="H1177" s="93" t="s">
        <v>1345</v>
      </c>
      <c r="I1177" s="93" t="s">
        <v>19</v>
      </c>
      <c r="J1177" s="93" t="s">
        <v>14</v>
      </c>
      <c r="K1177" s="93" t="str">
        <f>VLOOKUP(Data!$J1177,tblCountries[[Actual]:[Mapping]],2,FALSE)</f>
        <v>USA</v>
      </c>
      <c r="L1177" s="93" t="str">
        <f>VLOOKUP(Data!$J1177,tblCountries[[Actual]:[Continente]],3,FALSE)</f>
        <v>America</v>
      </c>
      <c r="M1177" s="93" t="s">
        <v>8</v>
      </c>
      <c r="N1177" s="97">
        <v>6</v>
      </c>
      <c r="O1177" s="98" t="s">
        <v>4021</v>
      </c>
      <c r="P1177" s="99" t="s">
        <v>4030</v>
      </c>
      <c r="Q1177" s="100" t="s">
        <v>4049</v>
      </c>
    </row>
    <row r="1178" spans="2:17" ht="15" customHeight="1" x14ac:dyDescent="0.25">
      <c r="B1178" s="93" t="s">
        <v>3173</v>
      </c>
      <c r="C1178" s="94">
        <v>41057.991087962961</v>
      </c>
      <c r="D1178" s="95">
        <v>19000</v>
      </c>
      <c r="E1178" s="93">
        <v>19000</v>
      </c>
      <c r="F1178" s="93" t="s">
        <v>5</v>
      </c>
      <c r="G1178" s="96">
        <f>Data!$E1178*VLOOKUP(Data!$F1178,tblXrate[],2,FALSE)</f>
        <v>19000</v>
      </c>
      <c r="H1178" s="93" t="s">
        <v>309</v>
      </c>
      <c r="I1178" s="93" t="s">
        <v>309</v>
      </c>
      <c r="J1178" s="93" t="s">
        <v>70</v>
      </c>
      <c r="K1178" s="93" t="str">
        <f>VLOOKUP(Data!$J1178,tblCountries[[Actual]:[Mapping]],2,FALSE)</f>
        <v>UK</v>
      </c>
      <c r="L1178" s="93" t="str">
        <f>VLOOKUP(Data!$J1178,tblCountries[[Actual]:[Continente]],3,FALSE)</f>
        <v>Europa</v>
      </c>
      <c r="M1178" s="93" t="s">
        <v>8</v>
      </c>
      <c r="N1178" s="97">
        <v>20</v>
      </c>
      <c r="O1178" s="99" t="s">
        <v>4022</v>
      </c>
      <c r="P1178" s="99" t="s">
        <v>4028</v>
      </c>
      <c r="Q1178" s="100" t="s">
        <v>4048</v>
      </c>
    </row>
    <row r="1179" spans="2:17" ht="15" customHeight="1" x14ac:dyDescent="0.25">
      <c r="B1179" s="93" t="s">
        <v>3174</v>
      </c>
      <c r="C1179" s="94">
        <v>41057.99417824074</v>
      </c>
      <c r="D1179" s="95" t="s">
        <v>1346</v>
      </c>
      <c r="E1179" s="93">
        <v>15000</v>
      </c>
      <c r="F1179" s="93" t="s">
        <v>21</v>
      </c>
      <c r="G1179" s="96">
        <f>Data!$E1179*VLOOKUP(Data!$F1179,tblXrate[],2,FALSE)</f>
        <v>19055.991584874118</v>
      </c>
      <c r="H1179" s="93" t="s">
        <v>1347</v>
      </c>
      <c r="I1179" s="93" t="s">
        <v>355</v>
      </c>
      <c r="J1179" s="93" t="s">
        <v>1348</v>
      </c>
      <c r="K1179" s="93" t="str">
        <f>VLOOKUP(Data!$J1179,tblCountries[[Actual]:[Mapping]],2,FALSE)</f>
        <v>italy</v>
      </c>
      <c r="L1179" s="93" t="str">
        <f>VLOOKUP(Data!$J1179,tblCountries[[Actual]:[Continente]],3,FALSE)</f>
        <v>Europa</v>
      </c>
      <c r="M1179" s="93" t="s">
        <v>8</v>
      </c>
      <c r="N1179" s="97">
        <v>3</v>
      </c>
      <c r="O1179" s="99" t="s">
        <v>4024</v>
      </c>
      <c r="P1179" s="99" t="s">
        <v>4028</v>
      </c>
      <c r="Q1179" s="100" t="s">
        <v>4048</v>
      </c>
    </row>
    <row r="1180" spans="2:17" ht="15" customHeight="1" x14ac:dyDescent="0.25">
      <c r="B1180" s="93" t="s">
        <v>3175</v>
      </c>
      <c r="C1180" s="94">
        <v>41057.994930555556</v>
      </c>
      <c r="D1180" s="95">
        <v>480000</v>
      </c>
      <c r="E1180" s="93">
        <v>480000</v>
      </c>
      <c r="F1180" s="93" t="s">
        <v>39</v>
      </c>
      <c r="G1180" s="96">
        <f>Data!$E1180*VLOOKUP(Data!$F1180,tblXrate[],2,FALSE)</f>
        <v>8547.8000099724322</v>
      </c>
      <c r="H1180" s="93" t="s">
        <v>1349</v>
      </c>
      <c r="I1180" s="93" t="s">
        <v>355</v>
      </c>
      <c r="J1180" s="93" t="s">
        <v>7</v>
      </c>
      <c r="K1180" s="93" t="str">
        <f>VLOOKUP(Data!$J1180,tblCountries[[Actual]:[Mapping]],2,FALSE)</f>
        <v>India</v>
      </c>
      <c r="L1180" s="93" t="str">
        <f>VLOOKUP(Data!$J1180,tblCountries[[Actual]:[Continente]],3,FALSE)</f>
        <v>Asia</v>
      </c>
      <c r="M1180" s="93" t="s">
        <v>12</v>
      </c>
      <c r="N1180" s="97">
        <v>15</v>
      </c>
      <c r="O1180" s="99" t="s">
        <v>4020</v>
      </c>
      <c r="P1180" s="99" t="s">
        <v>4027</v>
      </c>
      <c r="Q1180" s="100" t="s">
        <v>4048</v>
      </c>
    </row>
    <row r="1181" spans="2:17" ht="15" customHeight="1" x14ac:dyDescent="0.25">
      <c r="B1181" s="93" t="s">
        <v>3176</v>
      </c>
      <c r="C1181" s="94">
        <v>41057.995162037034</v>
      </c>
      <c r="D1181" s="95">
        <v>1100000</v>
      </c>
      <c r="E1181" s="93">
        <v>1100000</v>
      </c>
      <c r="F1181" s="93" t="s">
        <v>39</v>
      </c>
      <c r="G1181" s="96">
        <f>Data!$E1181*VLOOKUP(Data!$F1181,tblXrate[],2,FALSE)</f>
        <v>19588.708356186824</v>
      </c>
      <c r="H1181" s="93" t="s">
        <v>1350</v>
      </c>
      <c r="I1181" s="93" t="s">
        <v>355</v>
      </c>
      <c r="J1181" s="93" t="s">
        <v>7</v>
      </c>
      <c r="K1181" s="93" t="str">
        <f>VLOOKUP(Data!$J1181,tblCountries[[Actual]:[Mapping]],2,FALSE)</f>
        <v>India</v>
      </c>
      <c r="L1181" s="93" t="str">
        <f>VLOOKUP(Data!$J1181,tblCountries[[Actual]:[Continente]],3,FALSE)</f>
        <v>Asia</v>
      </c>
      <c r="M1181" s="93" t="s">
        <v>12</v>
      </c>
      <c r="N1181" s="97">
        <v>13</v>
      </c>
      <c r="O1181" s="99" t="s">
        <v>4020</v>
      </c>
      <c r="P1181" s="99" t="s">
        <v>4028</v>
      </c>
      <c r="Q1181" s="100" t="s">
        <v>4048</v>
      </c>
    </row>
    <row r="1182" spans="2:17" ht="15" customHeight="1" x14ac:dyDescent="0.25">
      <c r="B1182" s="93" t="s">
        <v>3177</v>
      </c>
      <c r="C1182" s="94">
        <v>41058.000243055554</v>
      </c>
      <c r="D1182" s="95">
        <v>61000</v>
      </c>
      <c r="E1182" s="93">
        <v>61000</v>
      </c>
      <c r="F1182" s="93" t="s">
        <v>5</v>
      </c>
      <c r="G1182" s="96">
        <f>Data!$E1182*VLOOKUP(Data!$F1182,tblXrate[],2,FALSE)</f>
        <v>61000</v>
      </c>
      <c r="H1182" s="93" t="s">
        <v>13</v>
      </c>
      <c r="I1182" s="93" t="s">
        <v>19</v>
      </c>
      <c r="J1182" s="93" t="s">
        <v>14</v>
      </c>
      <c r="K1182" s="93" t="str">
        <f>VLOOKUP(Data!$J1182,tblCountries[[Actual]:[Mapping]],2,FALSE)</f>
        <v>USA</v>
      </c>
      <c r="L1182" s="93" t="str">
        <f>VLOOKUP(Data!$J1182,tblCountries[[Actual]:[Continente]],3,FALSE)</f>
        <v>America</v>
      </c>
      <c r="M1182" s="93" t="s">
        <v>8</v>
      </c>
      <c r="N1182" s="97">
        <v>1.5</v>
      </c>
      <c r="O1182" s="99" t="s">
        <v>4024</v>
      </c>
      <c r="P1182" s="99" t="s">
        <v>4030</v>
      </c>
      <c r="Q1182" s="100" t="s">
        <v>4049</v>
      </c>
    </row>
    <row r="1183" spans="2:17" ht="15" customHeight="1" x14ac:dyDescent="0.25">
      <c r="B1183" s="93" t="s">
        <v>3178</v>
      </c>
      <c r="C1183" s="94">
        <v>41058.002581018518</v>
      </c>
      <c r="D1183" s="95">
        <v>34000</v>
      </c>
      <c r="E1183" s="93">
        <v>34000</v>
      </c>
      <c r="F1183" s="93" t="s">
        <v>68</v>
      </c>
      <c r="G1183" s="96">
        <f>Data!$E1183*VLOOKUP(Data!$F1183,tblXrate[],2,FALSE)</f>
        <v>53590.061250287661</v>
      </c>
      <c r="H1183" s="93" t="s">
        <v>1351</v>
      </c>
      <c r="I1183" s="93" t="s">
        <v>309</v>
      </c>
      <c r="J1183" s="93" t="s">
        <v>70</v>
      </c>
      <c r="K1183" s="93" t="str">
        <f>VLOOKUP(Data!$J1183,tblCountries[[Actual]:[Mapping]],2,FALSE)</f>
        <v>UK</v>
      </c>
      <c r="L1183" s="93" t="str">
        <f>VLOOKUP(Data!$J1183,tblCountries[[Actual]:[Continente]],3,FALSE)</f>
        <v>Europa</v>
      </c>
      <c r="M1183" s="93" t="s">
        <v>12</v>
      </c>
      <c r="N1183" s="97">
        <v>10</v>
      </c>
      <c r="O1183" s="99" t="s">
        <v>4020</v>
      </c>
      <c r="P1183" s="99" t="s">
        <v>4030</v>
      </c>
      <c r="Q1183" s="100" t="s">
        <v>4049</v>
      </c>
    </row>
    <row r="1184" spans="2:17" ht="15" customHeight="1" x14ac:dyDescent="0.25">
      <c r="B1184" s="93" t="s">
        <v>3179</v>
      </c>
      <c r="C1184" s="94">
        <v>41058.002638888887</v>
      </c>
      <c r="D1184" s="95">
        <v>34000</v>
      </c>
      <c r="E1184" s="93">
        <v>34000</v>
      </c>
      <c r="F1184" s="93" t="s">
        <v>68</v>
      </c>
      <c r="G1184" s="96">
        <f>Data!$E1184*VLOOKUP(Data!$F1184,tblXrate[],2,FALSE)</f>
        <v>53590.061250287661</v>
      </c>
      <c r="H1184" s="93" t="s">
        <v>1351</v>
      </c>
      <c r="I1184" s="93" t="s">
        <v>309</v>
      </c>
      <c r="J1184" s="93" t="s">
        <v>70</v>
      </c>
      <c r="K1184" s="93" t="str">
        <f>VLOOKUP(Data!$J1184,tblCountries[[Actual]:[Mapping]],2,FALSE)</f>
        <v>UK</v>
      </c>
      <c r="L1184" s="93" t="str">
        <f>VLOOKUP(Data!$J1184,tblCountries[[Actual]:[Continente]],3,FALSE)</f>
        <v>Europa</v>
      </c>
      <c r="M1184" s="93" t="s">
        <v>12</v>
      </c>
      <c r="N1184" s="97">
        <v>10</v>
      </c>
      <c r="O1184" s="99" t="s">
        <v>4020</v>
      </c>
      <c r="P1184" s="99" t="s">
        <v>4030</v>
      </c>
      <c r="Q1184" s="100" t="s">
        <v>4049</v>
      </c>
    </row>
    <row r="1185" spans="2:17" ht="15" customHeight="1" x14ac:dyDescent="0.25">
      <c r="B1185" s="93" t="s">
        <v>3180</v>
      </c>
      <c r="C1185" s="94">
        <v>41058.004861111112</v>
      </c>
      <c r="D1185" s="95">
        <v>250000</v>
      </c>
      <c r="E1185" s="93">
        <v>250000</v>
      </c>
      <c r="F1185" s="93" t="s">
        <v>39</v>
      </c>
      <c r="G1185" s="96">
        <f>Data!$E1185*VLOOKUP(Data!$F1185,tblXrate[],2,FALSE)</f>
        <v>4451.9791718606421</v>
      </c>
      <c r="H1185" s="93" t="s">
        <v>1352</v>
      </c>
      <c r="I1185" s="93" t="s">
        <v>51</v>
      </c>
      <c r="J1185" s="93" t="s">
        <v>7</v>
      </c>
      <c r="K1185" s="93" t="str">
        <f>VLOOKUP(Data!$J1185,tblCountries[[Actual]:[Mapping]],2,FALSE)</f>
        <v>India</v>
      </c>
      <c r="L1185" s="93" t="str">
        <f>VLOOKUP(Data!$J1185,tblCountries[[Actual]:[Continente]],3,FALSE)</f>
        <v>Asia</v>
      </c>
      <c r="M1185" s="93" t="s">
        <v>8</v>
      </c>
      <c r="N1185" s="97">
        <v>1</v>
      </c>
      <c r="O1185" s="99" t="s">
        <v>4024</v>
      </c>
      <c r="P1185" s="99" t="s">
        <v>4027</v>
      </c>
      <c r="Q1185" s="100" t="s">
        <v>4048</v>
      </c>
    </row>
    <row r="1186" spans="2:17" ht="15" customHeight="1" x14ac:dyDescent="0.25">
      <c r="B1186" s="93" t="s">
        <v>3181</v>
      </c>
      <c r="C1186" s="94">
        <v>41058.005277777775</v>
      </c>
      <c r="D1186" s="95">
        <v>20000</v>
      </c>
      <c r="E1186" s="93">
        <v>20000</v>
      </c>
      <c r="F1186" s="93" t="s">
        <v>21</v>
      </c>
      <c r="G1186" s="96">
        <f>Data!$E1186*VLOOKUP(Data!$F1186,tblXrate[],2,FALSE)</f>
        <v>25407.988779832154</v>
      </c>
      <c r="H1186" s="93" t="s">
        <v>1353</v>
      </c>
      <c r="I1186" s="93" t="s">
        <v>51</v>
      </c>
      <c r="J1186" s="93" t="s">
        <v>1354</v>
      </c>
      <c r="K1186" s="93" t="str">
        <f>VLOOKUP(Data!$J1186,tblCountries[[Actual]:[Mapping]],2,FALSE)</f>
        <v>Greece</v>
      </c>
      <c r="L1186" s="93" t="str">
        <f>VLOOKUP(Data!$J1186,tblCountries[[Actual]:[Continente]],3,FALSE)</f>
        <v>Europa</v>
      </c>
      <c r="M1186" s="93" t="s">
        <v>24</v>
      </c>
      <c r="N1186" s="97">
        <v>12</v>
      </c>
      <c r="O1186" s="99" t="s">
        <v>4020</v>
      </c>
      <c r="P1186" s="99" t="s">
        <v>4029</v>
      </c>
      <c r="Q1186" s="100" t="s">
        <v>4048</v>
      </c>
    </row>
    <row r="1187" spans="2:17" ht="15" customHeight="1" x14ac:dyDescent="0.25">
      <c r="B1187" s="93" t="s">
        <v>3182</v>
      </c>
      <c r="C1187" s="94">
        <v>41058.008599537039</v>
      </c>
      <c r="D1187" s="95">
        <v>23000</v>
      </c>
      <c r="E1187" s="93">
        <v>23000</v>
      </c>
      <c r="F1187" s="93" t="s">
        <v>5</v>
      </c>
      <c r="G1187" s="96">
        <f>Data!$E1187*VLOOKUP(Data!$F1187,tblXrate[],2,FALSE)</f>
        <v>23000</v>
      </c>
      <c r="H1187" s="93" t="s">
        <v>1355</v>
      </c>
      <c r="I1187" s="93" t="s">
        <v>309</v>
      </c>
      <c r="J1187" s="93" t="s">
        <v>132</v>
      </c>
      <c r="K1187" s="93" t="str">
        <f>VLOOKUP(Data!$J1187,tblCountries[[Actual]:[Mapping]],2,FALSE)</f>
        <v>Saudi Arabia</v>
      </c>
      <c r="L1187" s="93" t="str">
        <f>VLOOKUP(Data!$J1187,tblCountries[[Actual]:[Continente]],3,FALSE)</f>
        <v>Asia</v>
      </c>
      <c r="M1187" s="93" t="s">
        <v>12</v>
      </c>
      <c r="N1187" s="97">
        <v>14</v>
      </c>
      <c r="O1187" s="99" t="s">
        <v>4020</v>
      </c>
      <c r="P1187" s="99" t="s">
        <v>4028</v>
      </c>
      <c r="Q1187" s="100" t="s">
        <v>4048</v>
      </c>
    </row>
    <row r="1188" spans="2:17" ht="15" customHeight="1" x14ac:dyDescent="0.25">
      <c r="B1188" s="93" t="s">
        <v>3183</v>
      </c>
      <c r="C1188" s="94">
        <v>41058.011747685188</v>
      </c>
      <c r="D1188" s="95" t="s">
        <v>1260</v>
      </c>
      <c r="E1188" s="93">
        <v>900000</v>
      </c>
      <c r="F1188" s="93" t="s">
        <v>39</v>
      </c>
      <c r="G1188" s="96">
        <f>Data!$E1188*VLOOKUP(Data!$F1188,tblXrate[],2,FALSE)</f>
        <v>16027.125018698311</v>
      </c>
      <c r="H1188" s="93" t="s">
        <v>1356</v>
      </c>
      <c r="I1188" s="93" t="s">
        <v>51</v>
      </c>
      <c r="J1188" s="93" t="s">
        <v>7</v>
      </c>
      <c r="K1188" s="93" t="str">
        <f>VLOOKUP(Data!$J1188,tblCountries[[Actual]:[Mapping]],2,FALSE)</f>
        <v>India</v>
      </c>
      <c r="L1188" s="93" t="str">
        <f>VLOOKUP(Data!$J1188,tblCountries[[Actual]:[Continente]],3,FALSE)</f>
        <v>Asia</v>
      </c>
      <c r="M1188" s="93" t="s">
        <v>24</v>
      </c>
      <c r="N1188" s="97">
        <v>13</v>
      </c>
      <c r="O1188" s="99" t="s">
        <v>4020</v>
      </c>
      <c r="P1188" s="99" t="s">
        <v>4028</v>
      </c>
      <c r="Q1188" s="100" t="s">
        <v>4048</v>
      </c>
    </row>
    <row r="1189" spans="2:17" ht="15" customHeight="1" x14ac:dyDescent="0.25">
      <c r="B1189" s="93" t="s">
        <v>3184</v>
      </c>
      <c r="C1189" s="94">
        <v>41058.017812500002</v>
      </c>
      <c r="D1189" s="95">
        <v>60000</v>
      </c>
      <c r="E1189" s="93">
        <v>60000</v>
      </c>
      <c r="F1189" s="93" t="s">
        <v>5</v>
      </c>
      <c r="G1189" s="96">
        <f>Data!$E1189*VLOOKUP(Data!$F1189,tblXrate[],2,FALSE)</f>
        <v>60000</v>
      </c>
      <c r="H1189" s="93" t="s">
        <v>1357</v>
      </c>
      <c r="I1189" s="93" t="s">
        <v>278</v>
      </c>
      <c r="J1189" s="93" t="s">
        <v>14</v>
      </c>
      <c r="K1189" s="93" t="str">
        <f>VLOOKUP(Data!$J1189,tblCountries[[Actual]:[Mapping]],2,FALSE)</f>
        <v>USA</v>
      </c>
      <c r="L1189" s="93" t="str">
        <f>VLOOKUP(Data!$J1189,tblCountries[[Actual]:[Continente]],3,FALSE)</f>
        <v>America</v>
      </c>
      <c r="M1189" s="93" t="s">
        <v>24</v>
      </c>
      <c r="N1189" s="97">
        <v>6</v>
      </c>
      <c r="O1189" s="98" t="s">
        <v>4021</v>
      </c>
      <c r="P1189" s="99" t="s">
        <v>4030</v>
      </c>
      <c r="Q1189" s="100" t="s">
        <v>4049</v>
      </c>
    </row>
    <row r="1190" spans="2:17" ht="15" customHeight="1" x14ac:dyDescent="0.25">
      <c r="B1190" s="93" t="s">
        <v>3185</v>
      </c>
      <c r="C1190" s="94">
        <v>41058.017893518518</v>
      </c>
      <c r="D1190" s="95">
        <v>800</v>
      </c>
      <c r="E1190" s="93">
        <v>4800</v>
      </c>
      <c r="F1190" s="93" t="s">
        <v>5</v>
      </c>
      <c r="G1190" s="96">
        <f>Data!$E1190*VLOOKUP(Data!$F1190,tblXrate[],2,FALSE)</f>
        <v>4800</v>
      </c>
      <c r="H1190" s="93" t="s">
        <v>13</v>
      </c>
      <c r="I1190" s="93" t="s">
        <v>19</v>
      </c>
      <c r="J1190" s="93" t="s">
        <v>7</v>
      </c>
      <c r="K1190" s="93" t="str">
        <f>VLOOKUP(Data!$J1190,tblCountries[[Actual]:[Mapping]],2,FALSE)</f>
        <v>India</v>
      </c>
      <c r="L1190" s="93" t="str">
        <f>VLOOKUP(Data!$J1190,tblCountries[[Actual]:[Continente]],3,FALSE)</f>
        <v>Asia</v>
      </c>
      <c r="M1190" s="93" t="s">
        <v>8</v>
      </c>
      <c r="N1190" s="97">
        <v>5</v>
      </c>
      <c r="O1190" s="98" t="s">
        <v>4021</v>
      </c>
      <c r="P1190" s="99" t="s">
        <v>4027</v>
      </c>
      <c r="Q1190" s="100" t="s">
        <v>4048</v>
      </c>
    </row>
    <row r="1191" spans="2:17" ht="15" customHeight="1" x14ac:dyDescent="0.25">
      <c r="B1191" s="93" t="s">
        <v>3186</v>
      </c>
      <c r="C1191" s="94">
        <v>41058.01829861111</v>
      </c>
      <c r="D1191" s="95" t="s">
        <v>1358</v>
      </c>
      <c r="E1191" s="93">
        <v>625000</v>
      </c>
      <c r="F1191" s="93" t="s">
        <v>1359</v>
      </c>
      <c r="G1191" s="96">
        <f>Data!$E1191*VLOOKUP(Data!$F1191,tblXrate[],2,FALSE)</f>
        <v>106815.148267971</v>
      </c>
      <c r="H1191" s="93" t="s">
        <v>1360</v>
      </c>
      <c r="I1191" s="93" t="s">
        <v>51</v>
      </c>
      <c r="J1191" s="93" t="s">
        <v>874</v>
      </c>
      <c r="K1191" s="93" t="str">
        <f>VLOOKUP(Data!$J1191,tblCountries[[Actual]:[Mapping]],2,FALSE)</f>
        <v>Denmark</v>
      </c>
      <c r="L1191" s="93" t="str">
        <f>VLOOKUP(Data!$J1191,tblCountries[[Actual]:[Continente]],3,FALSE)</f>
        <v>Europa</v>
      </c>
      <c r="M1191" s="93" t="s">
        <v>8</v>
      </c>
      <c r="N1191" s="97">
        <v>25</v>
      </c>
      <c r="O1191" s="99" t="s">
        <v>4023</v>
      </c>
      <c r="P1191" s="99" t="s">
        <v>4031</v>
      </c>
      <c r="Q1191" s="100" t="s">
        <v>4049</v>
      </c>
    </row>
    <row r="1192" spans="2:17" ht="15" customHeight="1" x14ac:dyDescent="0.25">
      <c r="B1192" s="93" t="s">
        <v>3187</v>
      </c>
      <c r="C1192" s="94">
        <v>41058.019884259258</v>
      </c>
      <c r="D1192" s="95">
        <v>500000</v>
      </c>
      <c r="E1192" s="93">
        <v>500000</v>
      </c>
      <c r="F1192" s="93" t="s">
        <v>39</v>
      </c>
      <c r="G1192" s="96">
        <f>Data!$E1192*VLOOKUP(Data!$F1192,tblXrate[],2,FALSE)</f>
        <v>8903.9583437212841</v>
      </c>
      <c r="H1192" s="93" t="s">
        <v>355</v>
      </c>
      <c r="I1192" s="93" t="s">
        <v>355</v>
      </c>
      <c r="J1192" s="93" t="s">
        <v>7</v>
      </c>
      <c r="K1192" s="93" t="str">
        <f>VLOOKUP(Data!$J1192,tblCountries[[Actual]:[Mapping]],2,FALSE)</f>
        <v>India</v>
      </c>
      <c r="L1192" s="93" t="str">
        <f>VLOOKUP(Data!$J1192,tblCountries[[Actual]:[Continente]],3,FALSE)</f>
        <v>Asia</v>
      </c>
      <c r="M1192" s="93" t="s">
        <v>17</v>
      </c>
      <c r="N1192" s="97">
        <v>3</v>
      </c>
      <c r="O1192" s="99" t="s">
        <v>4024</v>
      </c>
      <c r="P1192" s="99" t="s">
        <v>4027</v>
      </c>
      <c r="Q1192" s="100" t="s">
        <v>4048</v>
      </c>
    </row>
    <row r="1193" spans="2:17" ht="15" customHeight="1" x14ac:dyDescent="0.25">
      <c r="B1193" s="93" t="s">
        <v>3188</v>
      </c>
      <c r="C1193" s="94">
        <v>41058.020509259259</v>
      </c>
      <c r="D1193" s="95">
        <v>60000</v>
      </c>
      <c r="E1193" s="93">
        <v>60000</v>
      </c>
      <c r="F1193" s="93" t="s">
        <v>5</v>
      </c>
      <c r="G1193" s="96">
        <f>Data!$E1193*VLOOKUP(Data!$F1193,tblXrate[],2,FALSE)</f>
        <v>60000</v>
      </c>
      <c r="H1193" s="93" t="s">
        <v>1361</v>
      </c>
      <c r="I1193" s="93" t="s">
        <v>51</v>
      </c>
      <c r="J1193" s="93" t="s">
        <v>14</v>
      </c>
      <c r="K1193" s="93" t="str">
        <f>VLOOKUP(Data!$J1193,tblCountries[[Actual]:[Mapping]],2,FALSE)</f>
        <v>USA</v>
      </c>
      <c r="L1193" s="93" t="str">
        <f>VLOOKUP(Data!$J1193,tblCountries[[Actual]:[Continente]],3,FALSE)</f>
        <v>America</v>
      </c>
      <c r="M1193" s="93" t="s">
        <v>8</v>
      </c>
      <c r="N1193" s="97">
        <v>12</v>
      </c>
      <c r="O1193" s="99" t="s">
        <v>4020</v>
      </c>
      <c r="P1193" s="99" t="s">
        <v>4030</v>
      </c>
      <c r="Q1193" s="100" t="s">
        <v>4049</v>
      </c>
    </row>
    <row r="1194" spans="2:17" ht="15" customHeight="1" x14ac:dyDescent="0.25">
      <c r="B1194" s="93" t="s">
        <v>3189</v>
      </c>
      <c r="C1194" s="94">
        <v>41058.021319444444</v>
      </c>
      <c r="D1194" s="95">
        <v>2600000</v>
      </c>
      <c r="E1194" s="93">
        <v>2600000</v>
      </c>
      <c r="F1194" s="93" t="s">
        <v>39</v>
      </c>
      <c r="G1194" s="96">
        <f>Data!$E1194*VLOOKUP(Data!$F1194,tblXrate[],2,FALSE)</f>
        <v>46300.583387350678</v>
      </c>
      <c r="H1194" s="93" t="s">
        <v>1362</v>
      </c>
      <c r="I1194" s="93" t="s">
        <v>51</v>
      </c>
      <c r="J1194" s="93" t="s">
        <v>7</v>
      </c>
      <c r="K1194" s="93" t="str">
        <f>VLOOKUP(Data!$J1194,tblCountries[[Actual]:[Mapping]],2,FALSE)</f>
        <v>India</v>
      </c>
      <c r="L1194" s="93" t="str">
        <f>VLOOKUP(Data!$J1194,tblCountries[[Actual]:[Continente]],3,FALSE)</f>
        <v>Asia</v>
      </c>
      <c r="M1194" s="93" t="s">
        <v>8</v>
      </c>
      <c r="N1194" s="97">
        <v>4</v>
      </c>
      <c r="O1194" s="99" t="s">
        <v>4024</v>
      </c>
      <c r="P1194" s="99" t="s">
        <v>4029</v>
      </c>
      <c r="Q1194" s="100" t="s">
        <v>4048</v>
      </c>
    </row>
    <row r="1195" spans="2:17" ht="15" customHeight="1" x14ac:dyDescent="0.25">
      <c r="B1195" s="93" t="s">
        <v>3190</v>
      </c>
      <c r="C1195" s="94">
        <v>41058.022627314815</v>
      </c>
      <c r="D1195" s="95" t="s">
        <v>1363</v>
      </c>
      <c r="E1195" s="93">
        <v>750000</v>
      </c>
      <c r="F1195" s="93" t="s">
        <v>39</v>
      </c>
      <c r="G1195" s="96">
        <f>Data!$E1195*VLOOKUP(Data!$F1195,tblXrate[],2,FALSE)</f>
        <v>13355.937515581925</v>
      </c>
      <c r="H1195" s="93" t="s">
        <v>1019</v>
      </c>
      <c r="I1195" s="93" t="s">
        <v>51</v>
      </c>
      <c r="J1195" s="93" t="s">
        <v>7</v>
      </c>
      <c r="K1195" s="93" t="str">
        <f>VLOOKUP(Data!$J1195,tblCountries[[Actual]:[Mapping]],2,FALSE)</f>
        <v>India</v>
      </c>
      <c r="L1195" s="93" t="str">
        <f>VLOOKUP(Data!$J1195,tblCountries[[Actual]:[Continente]],3,FALSE)</f>
        <v>Asia</v>
      </c>
      <c r="M1195" s="93" t="s">
        <v>17</v>
      </c>
      <c r="N1195" s="97">
        <v>3</v>
      </c>
      <c r="O1195" s="99" t="s">
        <v>4024</v>
      </c>
      <c r="P1195" s="99" t="s">
        <v>4028</v>
      </c>
      <c r="Q1195" s="100" t="s">
        <v>4048</v>
      </c>
    </row>
    <row r="1196" spans="2:17" ht="15" customHeight="1" x14ac:dyDescent="0.25">
      <c r="B1196" s="93" t="s">
        <v>3191</v>
      </c>
      <c r="C1196" s="94">
        <v>41058.025243055556</v>
      </c>
      <c r="D1196" s="95">
        <v>74000</v>
      </c>
      <c r="E1196" s="93">
        <v>74000</v>
      </c>
      <c r="F1196" s="93" t="s">
        <v>5</v>
      </c>
      <c r="G1196" s="96">
        <f>Data!$E1196*VLOOKUP(Data!$F1196,tblXrate[],2,FALSE)</f>
        <v>74000</v>
      </c>
      <c r="H1196" s="93" t="s">
        <v>1364</v>
      </c>
      <c r="I1196" s="93" t="s">
        <v>66</v>
      </c>
      <c r="J1196" s="93" t="s">
        <v>14</v>
      </c>
      <c r="K1196" s="93" t="str">
        <f>VLOOKUP(Data!$J1196,tblCountries[[Actual]:[Mapping]],2,FALSE)</f>
        <v>USA</v>
      </c>
      <c r="L1196" s="93" t="str">
        <f>VLOOKUP(Data!$J1196,tblCountries[[Actual]:[Continente]],3,FALSE)</f>
        <v>America</v>
      </c>
      <c r="M1196" s="93" t="s">
        <v>8</v>
      </c>
      <c r="N1196" s="97">
        <v>10</v>
      </c>
      <c r="O1196" s="99" t="s">
        <v>4020</v>
      </c>
      <c r="P1196" s="99" t="s">
        <v>4030</v>
      </c>
      <c r="Q1196" s="100" t="s">
        <v>4049</v>
      </c>
    </row>
    <row r="1197" spans="2:17" ht="15" customHeight="1" x14ac:dyDescent="0.25">
      <c r="B1197" s="93" t="s">
        <v>3192</v>
      </c>
      <c r="C1197" s="94">
        <v>41058.032835648148</v>
      </c>
      <c r="D1197" s="95">
        <v>95856</v>
      </c>
      <c r="E1197" s="93">
        <v>95856</v>
      </c>
      <c r="F1197" s="93" t="s">
        <v>5</v>
      </c>
      <c r="G1197" s="96">
        <f>Data!$E1197*VLOOKUP(Data!$F1197,tblXrate[],2,FALSE)</f>
        <v>95856</v>
      </c>
      <c r="H1197" s="93" t="s">
        <v>19</v>
      </c>
      <c r="I1197" s="93" t="s">
        <v>19</v>
      </c>
      <c r="J1197" s="93" t="s">
        <v>14</v>
      </c>
      <c r="K1197" s="93" t="str">
        <f>VLOOKUP(Data!$J1197,tblCountries[[Actual]:[Mapping]],2,FALSE)</f>
        <v>USA</v>
      </c>
      <c r="L1197" s="93" t="str">
        <f>VLOOKUP(Data!$J1197,tblCountries[[Actual]:[Continente]],3,FALSE)</f>
        <v>America</v>
      </c>
      <c r="M1197" s="93" t="s">
        <v>17</v>
      </c>
      <c r="N1197" s="97">
        <v>13</v>
      </c>
      <c r="O1197" s="99" t="s">
        <v>4020</v>
      </c>
      <c r="P1197" s="99" t="s">
        <v>4030</v>
      </c>
      <c r="Q1197" s="100" t="s">
        <v>4049</v>
      </c>
    </row>
    <row r="1198" spans="2:17" ht="15" customHeight="1" x14ac:dyDescent="0.25">
      <c r="B1198" s="93" t="s">
        <v>3193</v>
      </c>
      <c r="C1198" s="94">
        <v>41058.043969907405</v>
      </c>
      <c r="D1198" s="95" t="s">
        <v>1365</v>
      </c>
      <c r="E1198" s="93">
        <v>40000</v>
      </c>
      <c r="F1198" s="93" t="s">
        <v>5</v>
      </c>
      <c r="G1198" s="96">
        <f>Data!$E1198*VLOOKUP(Data!$F1198,tblXrate[],2,FALSE)</f>
        <v>40000</v>
      </c>
      <c r="H1198" s="93" t="s">
        <v>1366</v>
      </c>
      <c r="I1198" s="93" t="s">
        <v>309</v>
      </c>
      <c r="J1198" s="93" t="s">
        <v>14</v>
      </c>
      <c r="K1198" s="93" t="str">
        <f>VLOOKUP(Data!$J1198,tblCountries[[Actual]:[Mapping]],2,FALSE)</f>
        <v>USA</v>
      </c>
      <c r="L1198" s="93" t="str">
        <f>VLOOKUP(Data!$J1198,tblCountries[[Actual]:[Continente]],3,FALSE)</f>
        <v>America</v>
      </c>
      <c r="M1198" s="93" t="s">
        <v>17</v>
      </c>
      <c r="N1198" s="97">
        <v>15</v>
      </c>
      <c r="O1198" s="99" t="s">
        <v>4020</v>
      </c>
      <c r="P1198" s="99" t="s">
        <v>4029</v>
      </c>
      <c r="Q1198" s="100" t="s">
        <v>4048</v>
      </c>
    </row>
    <row r="1199" spans="2:17" ht="15" customHeight="1" x14ac:dyDescent="0.25">
      <c r="B1199" s="93" t="s">
        <v>3194</v>
      </c>
      <c r="C1199" s="94">
        <v>41058.046342592592</v>
      </c>
      <c r="D1199" s="95">
        <v>4400</v>
      </c>
      <c r="E1199" s="93">
        <v>4400</v>
      </c>
      <c r="F1199" s="93" t="s">
        <v>5</v>
      </c>
      <c r="G1199" s="96">
        <f>Data!$E1199*VLOOKUP(Data!$F1199,tblXrate[],2,FALSE)</f>
        <v>4400</v>
      </c>
      <c r="H1199" s="93" t="s">
        <v>1367</v>
      </c>
      <c r="I1199" s="93" t="s">
        <v>51</v>
      </c>
      <c r="J1199" s="93" t="s">
        <v>1368</v>
      </c>
      <c r="K1199" s="93" t="str">
        <f>VLOOKUP(Data!$J1199,tblCountries[[Actual]:[Mapping]],2,FALSE)</f>
        <v>Latin America</v>
      </c>
      <c r="L1199" s="93" t="str">
        <f>VLOOKUP(Data!$J1199,tblCountries[[Actual]:[Continente]],3,FALSE)</f>
        <v>America</v>
      </c>
      <c r="M1199" s="93" t="s">
        <v>17</v>
      </c>
      <c r="N1199" s="97">
        <v>5</v>
      </c>
      <c r="O1199" s="98" t="s">
        <v>4021</v>
      </c>
      <c r="P1199" s="99" t="s">
        <v>4027</v>
      </c>
      <c r="Q1199" s="100" t="s">
        <v>4048</v>
      </c>
    </row>
    <row r="1200" spans="2:17" ht="15" customHeight="1" x14ac:dyDescent="0.25">
      <c r="B1200" s="93" t="s">
        <v>3195</v>
      </c>
      <c r="C1200" s="94">
        <v>41058.050324074073</v>
      </c>
      <c r="D1200" s="95">
        <v>90000</v>
      </c>
      <c r="E1200" s="93">
        <v>90000</v>
      </c>
      <c r="F1200" s="93" t="s">
        <v>5</v>
      </c>
      <c r="G1200" s="96">
        <f>Data!$E1200*VLOOKUP(Data!$F1200,tblXrate[],2,FALSE)</f>
        <v>90000</v>
      </c>
      <c r="H1200" s="93" t="s">
        <v>71</v>
      </c>
      <c r="I1200" s="93" t="s">
        <v>19</v>
      </c>
      <c r="J1200" s="93" t="s">
        <v>14</v>
      </c>
      <c r="K1200" s="93" t="str">
        <f>VLOOKUP(Data!$J1200,tblCountries[[Actual]:[Mapping]],2,FALSE)</f>
        <v>USA</v>
      </c>
      <c r="L1200" s="93" t="str">
        <f>VLOOKUP(Data!$J1200,tblCountries[[Actual]:[Continente]],3,FALSE)</f>
        <v>America</v>
      </c>
      <c r="M1200" s="93" t="s">
        <v>8</v>
      </c>
      <c r="N1200" s="97">
        <v>30</v>
      </c>
      <c r="O1200" s="99" t="s">
        <v>4023</v>
      </c>
      <c r="P1200" s="99" t="s">
        <v>4030</v>
      </c>
      <c r="Q1200" s="100" t="s">
        <v>4049</v>
      </c>
    </row>
    <row r="1201" spans="2:17" ht="15" customHeight="1" x14ac:dyDescent="0.25">
      <c r="B1201" s="93" t="s">
        <v>3196</v>
      </c>
      <c r="C1201" s="94">
        <v>41058.055162037039</v>
      </c>
      <c r="D1201" s="95" t="s">
        <v>1369</v>
      </c>
      <c r="E1201" s="93">
        <v>450000</v>
      </c>
      <c r="F1201" s="93" t="s">
        <v>39</v>
      </c>
      <c r="G1201" s="96">
        <f>Data!$E1201*VLOOKUP(Data!$F1201,tblXrate[],2,FALSE)</f>
        <v>8013.5625093491553</v>
      </c>
      <c r="H1201" s="93" t="s">
        <v>1370</v>
      </c>
      <c r="I1201" s="93" t="s">
        <v>51</v>
      </c>
      <c r="J1201" s="93" t="s">
        <v>7</v>
      </c>
      <c r="K1201" s="93" t="str">
        <f>VLOOKUP(Data!$J1201,tblCountries[[Actual]:[Mapping]],2,FALSE)</f>
        <v>India</v>
      </c>
      <c r="L1201" s="93" t="str">
        <f>VLOOKUP(Data!$J1201,tblCountries[[Actual]:[Continente]],3,FALSE)</f>
        <v>Asia</v>
      </c>
      <c r="M1201" s="93" t="s">
        <v>12</v>
      </c>
      <c r="N1201" s="97">
        <v>2</v>
      </c>
      <c r="O1201" s="99" t="s">
        <v>4024</v>
      </c>
      <c r="P1201" s="99" t="s">
        <v>4027</v>
      </c>
      <c r="Q1201" s="100" t="s">
        <v>4048</v>
      </c>
    </row>
    <row r="1202" spans="2:17" ht="15" customHeight="1" x14ac:dyDescent="0.25">
      <c r="B1202" s="93" t="s">
        <v>3197</v>
      </c>
      <c r="C1202" s="94">
        <v>41058.057627314818</v>
      </c>
      <c r="D1202" s="95" t="s">
        <v>394</v>
      </c>
      <c r="E1202" s="93">
        <v>1000000</v>
      </c>
      <c r="F1202" s="93" t="s">
        <v>39</v>
      </c>
      <c r="G1202" s="96">
        <f>Data!$E1202*VLOOKUP(Data!$F1202,tblXrate[],2,FALSE)</f>
        <v>17807.916687442568</v>
      </c>
      <c r="H1202" s="93" t="s">
        <v>1017</v>
      </c>
      <c r="I1202" s="93" t="s">
        <v>51</v>
      </c>
      <c r="J1202" s="93" t="s">
        <v>7</v>
      </c>
      <c r="K1202" s="93" t="str">
        <f>VLOOKUP(Data!$J1202,tblCountries[[Actual]:[Mapping]],2,FALSE)</f>
        <v>India</v>
      </c>
      <c r="L1202" s="93" t="str">
        <f>VLOOKUP(Data!$J1202,tblCountries[[Actual]:[Continente]],3,FALSE)</f>
        <v>Asia</v>
      </c>
      <c r="M1202" s="93" t="s">
        <v>8</v>
      </c>
      <c r="N1202" s="97">
        <v>8.5</v>
      </c>
      <c r="O1202" s="98" t="s">
        <v>4021</v>
      </c>
      <c r="P1202" s="99" t="s">
        <v>4028</v>
      </c>
      <c r="Q1202" s="100" t="s">
        <v>4048</v>
      </c>
    </row>
    <row r="1203" spans="2:17" ht="15" customHeight="1" x14ac:dyDescent="0.25">
      <c r="B1203" s="93" t="s">
        <v>3198</v>
      </c>
      <c r="C1203" s="94">
        <v>41058.063645833332</v>
      </c>
      <c r="D1203" s="95" t="s">
        <v>1371</v>
      </c>
      <c r="E1203" s="93">
        <v>700000</v>
      </c>
      <c r="F1203" s="93" t="s">
        <v>39</v>
      </c>
      <c r="G1203" s="96">
        <f>Data!$E1203*VLOOKUP(Data!$F1203,tblXrate[],2,FALSE)</f>
        <v>12465.541681209797</v>
      </c>
      <c r="H1203" s="93" t="s">
        <v>1372</v>
      </c>
      <c r="I1203" s="93" t="s">
        <v>3938</v>
      </c>
      <c r="J1203" s="93" t="s">
        <v>7</v>
      </c>
      <c r="K1203" s="93" t="str">
        <f>VLOOKUP(Data!$J1203,tblCountries[[Actual]:[Mapping]],2,FALSE)</f>
        <v>India</v>
      </c>
      <c r="L1203" s="93" t="str">
        <f>VLOOKUP(Data!$J1203,tblCountries[[Actual]:[Continente]],3,FALSE)</f>
        <v>Asia</v>
      </c>
      <c r="M1203" s="93" t="s">
        <v>8</v>
      </c>
      <c r="N1203" s="97">
        <v>6</v>
      </c>
      <c r="O1203" s="98" t="s">
        <v>4021</v>
      </c>
      <c r="P1203" s="99" t="s">
        <v>4028</v>
      </c>
      <c r="Q1203" s="100" t="s">
        <v>4048</v>
      </c>
    </row>
    <row r="1204" spans="2:17" ht="15" customHeight="1" x14ac:dyDescent="0.25">
      <c r="B1204" s="93" t="s">
        <v>3199</v>
      </c>
      <c r="C1204" s="94">
        <v>41058.070138888892</v>
      </c>
      <c r="D1204" s="95">
        <v>80000</v>
      </c>
      <c r="E1204" s="93">
        <v>80000</v>
      </c>
      <c r="F1204" s="93" t="s">
        <v>5</v>
      </c>
      <c r="G1204" s="96">
        <f>Data!$E1204*VLOOKUP(Data!$F1204,tblXrate[],2,FALSE)</f>
        <v>80000</v>
      </c>
      <c r="H1204" s="93" t="s">
        <v>1373</v>
      </c>
      <c r="I1204" s="93" t="s">
        <v>19</v>
      </c>
      <c r="J1204" s="93" t="s">
        <v>170</v>
      </c>
      <c r="K1204" s="93" t="str">
        <f>VLOOKUP(Data!$J1204,tblCountries[[Actual]:[Mapping]],2,FALSE)</f>
        <v>Singapore</v>
      </c>
      <c r="L1204" s="93" t="str">
        <f>VLOOKUP(Data!$J1204,tblCountries[[Actual]:[Continente]],3,FALSE)</f>
        <v>Asia</v>
      </c>
      <c r="M1204" s="93" t="s">
        <v>24</v>
      </c>
      <c r="N1204" s="97">
        <v>6</v>
      </c>
      <c r="O1204" s="98" t="s">
        <v>4021</v>
      </c>
      <c r="P1204" s="99" t="s">
        <v>4030</v>
      </c>
      <c r="Q1204" s="100" t="s">
        <v>4049</v>
      </c>
    </row>
    <row r="1205" spans="2:17" ht="15" customHeight="1" x14ac:dyDescent="0.25">
      <c r="B1205" s="93" t="s">
        <v>3200</v>
      </c>
      <c r="C1205" s="94">
        <v>41058.072256944448</v>
      </c>
      <c r="D1205" s="95">
        <v>100000</v>
      </c>
      <c r="E1205" s="93">
        <v>100000</v>
      </c>
      <c r="F1205" s="93" t="s">
        <v>5</v>
      </c>
      <c r="G1205" s="96">
        <f>Data!$E1205*VLOOKUP(Data!$F1205,tblXrate[],2,FALSE)</f>
        <v>100000</v>
      </c>
      <c r="H1205" s="93" t="s">
        <v>641</v>
      </c>
      <c r="I1205" s="93" t="s">
        <v>51</v>
      </c>
      <c r="J1205" s="93" t="s">
        <v>14</v>
      </c>
      <c r="K1205" s="93" t="str">
        <f>VLOOKUP(Data!$J1205,tblCountries[[Actual]:[Mapping]],2,FALSE)</f>
        <v>USA</v>
      </c>
      <c r="L1205" s="93" t="str">
        <f>VLOOKUP(Data!$J1205,tblCountries[[Actual]:[Continente]],3,FALSE)</f>
        <v>America</v>
      </c>
      <c r="M1205" s="93" t="s">
        <v>8</v>
      </c>
      <c r="N1205" s="97">
        <v>11</v>
      </c>
      <c r="O1205" s="99" t="s">
        <v>4020</v>
      </c>
      <c r="P1205" s="99" t="s">
        <v>4031</v>
      </c>
      <c r="Q1205" s="100" t="s">
        <v>4049</v>
      </c>
    </row>
    <row r="1206" spans="2:17" ht="15" customHeight="1" x14ac:dyDescent="0.25">
      <c r="B1206" s="93" t="s">
        <v>3201</v>
      </c>
      <c r="C1206" s="94">
        <v>41058.073067129626</v>
      </c>
      <c r="D1206" s="95">
        <v>4100</v>
      </c>
      <c r="E1206" s="93">
        <v>49200</v>
      </c>
      <c r="F1206" s="93" t="s">
        <v>5</v>
      </c>
      <c r="G1206" s="96">
        <f>Data!$E1206*VLOOKUP(Data!$F1206,tblXrate[],2,FALSE)</f>
        <v>49200</v>
      </c>
      <c r="H1206" s="93" t="s">
        <v>1355</v>
      </c>
      <c r="I1206" s="93" t="s">
        <v>309</v>
      </c>
      <c r="J1206" s="93" t="s">
        <v>1374</v>
      </c>
      <c r="K1206" s="93" t="str">
        <f>VLOOKUP(Data!$J1206,tblCountries[[Actual]:[Mapping]],2,FALSE)</f>
        <v>Qatar</v>
      </c>
      <c r="L1206" s="93" t="str">
        <f>VLOOKUP(Data!$J1206,tblCountries[[Actual]:[Continente]],3,FALSE)</f>
        <v>Asia</v>
      </c>
      <c r="M1206" s="93" t="s">
        <v>17</v>
      </c>
      <c r="N1206" s="97">
        <v>25</v>
      </c>
      <c r="O1206" s="99" t="s">
        <v>4023</v>
      </c>
      <c r="P1206" s="99" t="s">
        <v>4029</v>
      </c>
      <c r="Q1206" s="100" t="s">
        <v>4048</v>
      </c>
    </row>
    <row r="1207" spans="2:17" ht="15" customHeight="1" x14ac:dyDescent="0.25">
      <c r="B1207" s="93" t="s">
        <v>3202</v>
      </c>
      <c r="C1207" s="94">
        <v>41058.074756944443</v>
      </c>
      <c r="D1207" s="95">
        <v>750</v>
      </c>
      <c r="E1207" s="93">
        <v>9000</v>
      </c>
      <c r="F1207" s="93" t="s">
        <v>5</v>
      </c>
      <c r="G1207" s="96">
        <f>Data!$E1207*VLOOKUP(Data!$F1207,tblXrate[],2,FALSE)</f>
        <v>9000</v>
      </c>
      <c r="H1207" s="93" t="s">
        <v>1375</v>
      </c>
      <c r="I1207" s="93" t="s">
        <v>51</v>
      </c>
      <c r="J1207" s="93" t="s">
        <v>7</v>
      </c>
      <c r="K1207" s="93" t="str">
        <f>VLOOKUP(Data!$J1207,tblCountries[[Actual]:[Mapping]],2,FALSE)</f>
        <v>India</v>
      </c>
      <c r="L1207" s="93" t="str">
        <f>VLOOKUP(Data!$J1207,tblCountries[[Actual]:[Continente]],3,FALSE)</f>
        <v>Asia</v>
      </c>
      <c r="M1207" s="93" t="s">
        <v>8</v>
      </c>
      <c r="N1207" s="97">
        <v>1</v>
      </c>
      <c r="O1207" s="99" t="s">
        <v>4024</v>
      </c>
      <c r="P1207" s="99" t="s">
        <v>4027</v>
      </c>
      <c r="Q1207" s="100" t="s">
        <v>4048</v>
      </c>
    </row>
    <row r="1208" spans="2:17" ht="15" customHeight="1" x14ac:dyDescent="0.25">
      <c r="B1208" s="93" t="s">
        <v>3203</v>
      </c>
      <c r="C1208" s="94">
        <v>41058.07640046296</v>
      </c>
      <c r="D1208" s="95">
        <v>300000</v>
      </c>
      <c r="E1208" s="93">
        <v>300000</v>
      </c>
      <c r="F1208" s="93" t="s">
        <v>39</v>
      </c>
      <c r="G1208" s="96">
        <f>Data!$E1208*VLOOKUP(Data!$F1208,tblXrate[],2,FALSE)</f>
        <v>5342.3750062327708</v>
      </c>
      <c r="H1208" s="93" t="s">
        <v>1065</v>
      </c>
      <c r="I1208" s="93" t="s">
        <v>19</v>
      </c>
      <c r="J1208" s="93" t="s">
        <v>7</v>
      </c>
      <c r="K1208" s="93" t="str">
        <f>VLOOKUP(Data!$J1208,tblCountries[[Actual]:[Mapping]],2,FALSE)</f>
        <v>India</v>
      </c>
      <c r="L1208" s="93" t="str">
        <f>VLOOKUP(Data!$J1208,tblCountries[[Actual]:[Continente]],3,FALSE)</f>
        <v>Asia</v>
      </c>
      <c r="M1208" s="93" t="s">
        <v>8</v>
      </c>
      <c r="N1208" s="97">
        <v>6</v>
      </c>
      <c r="O1208" s="98" t="s">
        <v>4021</v>
      </c>
      <c r="P1208" s="99" t="s">
        <v>4027</v>
      </c>
      <c r="Q1208" s="100" t="s">
        <v>4048</v>
      </c>
    </row>
    <row r="1209" spans="2:17" ht="15" customHeight="1" x14ac:dyDescent="0.25">
      <c r="B1209" s="93" t="s">
        <v>3204</v>
      </c>
      <c r="C1209" s="94">
        <v>41058.085173611114</v>
      </c>
      <c r="D1209" s="95" t="s">
        <v>1376</v>
      </c>
      <c r="E1209" s="93">
        <v>40000</v>
      </c>
      <c r="F1209" s="93" t="s">
        <v>5</v>
      </c>
      <c r="G1209" s="96">
        <f>Data!$E1209*VLOOKUP(Data!$F1209,tblXrate[],2,FALSE)</f>
        <v>40000</v>
      </c>
      <c r="H1209" s="93" t="s">
        <v>1377</v>
      </c>
      <c r="I1209" s="93" t="s">
        <v>51</v>
      </c>
      <c r="J1209" s="93" t="s">
        <v>1378</v>
      </c>
      <c r="K1209" s="93" t="str">
        <f>VLOOKUP(Data!$J1209,tblCountries[[Actual]:[Mapping]],2,FALSE)</f>
        <v>Pakistan</v>
      </c>
      <c r="L1209" s="93" t="str">
        <f>VLOOKUP(Data!$J1209,tblCountries[[Actual]:[Continente]],3,FALSE)</f>
        <v>Asia</v>
      </c>
      <c r="M1209" s="93" t="s">
        <v>8</v>
      </c>
      <c r="N1209" s="97">
        <v>15</v>
      </c>
      <c r="O1209" s="99" t="s">
        <v>4020</v>
      </c>
      <c r="P1209" s="99" t="s">
        <v>4029</v>
      </c>
      <c r="Q1209" s="100" t="s">
        <v>4048</v>
      </c>
    </row>
    <row r="1210" spans="2:17" ht="15" customHeight="1" x14ac:dyDescent="0.25">
      <c r="B1210" s="93" t="s">
        <v>3205</v>
      </c>
      <c r="C1210" s="94">
        <v>41058.092037037037</v>
      </c>
      <c r="D1210" s="95" t="s">
        <v>1379</v>
      </c>
      <c r="E1210" s="93">
        <v>26000</v>
      </c>
      <c r="F1210" s="93" t="s">
        <v>68</v>
      </c>
      <c r="G1210" s="96">
        <f>Data!$E1210*VLOOKUP(Data!$F1210,tblXrate[],2,FALSE)</f>
        <v>40980.635073749385</v>
      </c>
      <c r="H1210" s="93" t="s">
        <v>206</v>
      </c>
      <c r="I1210" s="93" t="s">
        <v>19</v>
      </c>
      <c r="J1210" s="93" t="s">
        <v>70</v>
      </c>
      <c r="K1210" s="93" t="str">
        <f>VLOOKUP(Data!$J1210,tblCountries[[Actual]:[Mapping]],2,FALSE)</f>
        <v>UK</v>
      </c>
      <c r="L1210" s="93" t="str">
        <f>VLOOKUP(Data!$J1210,tblCountries[[Actual]:[Continente]],3,FALSE)</f>
        <v>Europa</v>
      </c>
      <c r="M1210" s="93" t="s">
        <v>8</v>
      </c>
      <c r="N1210" s="97">
        <v>2</v>
      </c>
      <c r="O1210" s="99" t="s">
        <v>4024</v>
      </c>
      <c r="P1210" s="99" t="s">
        <v>4029</v>
      </c>
      <c r="Q1210" s="100" t="s">
        <v>4048</v>
      </c>
    </row>
    <row r="1211" spans="2:17" ht="15" customHeight="1" x14ac:dyDescent="0.25">
      <c r="B1211" s="93" t="s">
        <v>3206</v>
      </c>
      <c r="C1211" s="94">
        <v>41058.09684027778</v>
      </c>
      <c r="D1211" s="95" t="s">
        <v>399</v>
      </c>
      <c r="E1211" s="93">
        <v>29000</v>
      </c>
      <c r="F1211" s="93" t="s">
        <v>68</v>
      </c>
      <c r="G1211" s="96">
        <f>Data!$E1211*VLOOKUP(Data!$F1211,tblXrate[],2,FALSE)</f>
        <v>45709.169889951241</v>
      </c>
      <c r="H1211" s="93" t="s">
        <v>1380</v>
      </c>
      <c r="I1211" s="93" t="s">
        <v>309</v>
      </c>
      <c r="J1211" s="93" t="s">
        <v>70</v>
      </c>
      <c r="K1211" s="93" t="str">
        <f>VLOOKUP(Data!$J1211,tblCountries[[Actual]:[Mapping]],2,FALSE)</f>
        <v>UK</v>
      </c>
      <c r="L1211" s="93" t="str">
        <f>VLOOKUP(Data!$J1211,tblCountries[[Actual]:[Continente]],3,FALSE)</f>
        <v>Europa</v>
      </c>
      <c r="M1211" s="93" t="s">
        <v>17</v>
      </c>
      <c r="N1211" s="97">
        <v>8</v>
      </c>
      <c r="O1211" s="98" t="s">
        <v>4021</v>
      </c>
      <c r="P1211" s="99" t="s">
        <v>4029</v>
      </c>
      <c r="Q1211" s="100" t="s">
        <v>4048</v>
      </c>
    </row>
    <row r="1212" spans="2:17" ht="15" customHeight="1" x14ac:dyDescent="0.25">
      <c r="B1212" s="93" t="s">
        <v>3207</v>
      </c>
      <c r="C1212" s="94">
        <v>41058.098761574074</v>
      </c>
      <c r="D1212" s="95">
        <v>400000</v>
      </c>
      <c r="E1212" s="93">
        <v>400000</v>
      </c>
      <c r="F1212" s="93" t="s">
        <v>39</v>
      </c>
      <c r="G1212" s="96">
        <f>Data!$E1212*VLOOKUP(Data!$F1212,tblXrate[],2,FALSE)</f>
        <v>7123.1666749770275</v>
      </c>
      <c r="H1212" s="93" t="s">
        <v>1381</v>
      </c>
      <c r="I1212" s="93" t="s">
        <v>51</v>
      </c>
      <c r="J1212" s="93" t="s">
        <v>7</v>
      </c>
      <c r="K1212" s="93" t="str">
        <f>VLOOKUP(Data!$J1212,tblCountries[[Actual]:[Mapping]],2,FALSE)</f>
        <v>India</v>
      </c>
      <c r="L1212" s="93" t="str">
        <f>VLOOKUP(Data!$J1212,tblCountries[[Actual]:[Continente]],3,FALSE)</f>
        <v>Asia</v>
      </c>
      <c r="M1212" s="93" t="s">
        <v>8</v>
      </c>
      <c r="N1212" s="97">
        <v>1</v>
      </c>
      <c r="O1212" s="99" t="s">
        <v>4024</v>
      </c>
      <c r="P1212" s="99" t="s">
        <v>4027</v>
      </c>
      <c r="Q1212" s="100" t="s">
        <v>4048</v>
      </c>
    </row>
    <row r="1213" spans="2:17" ht="15" customHeight="1" x14ac:dyDescent="0.25">
      <c r="B1213" s="93" t="s">
        <v>3208</v>
      </c>
      <c r="C1213" s="94">
        <v>41058.101712962962</v>
      </c>
      <c r="D1213" s="95" t="s">
        <v>96</v>
      </c>
      <c r="E1213" s="93">
        <v>100000</v>
      </c>
      <c r="F1213" s="93" t="s">
        <v>5</v>
      </c>
      <c r="G1213" s="96">
        <f>Data!$E1213*VLOOKUP(Data!$F1213,tblXrate[],2,FALSE)</f>
        <v>100000</v>
      </c>
      <c r="H1213" s="93" t="s">
        <v>487</v>
      </c>
      <c r="I1213" s="93" t="s">
        <v>487</v>
      </c>
      <c r="J1213" s="93" t="s">
        <v>582</v>
      </c>
      <c r="K1213" s="93" t="str">
        <f>VLOOKUP(Data!$J1213,tblCountries[[Actual]:[Mapping]],2,FALSE)</f>
        <v>Norway</v>
      </c>
      <c r="L1213" s="93" t="str">
        <f>VLOOKUP(Data!$J1213,tblCountries[[Actual]:[Continente]],3,FALSE)</f>
        <v>Europa</v>
      </c>
      <c r="M1213" s="93" t="s">
        <v>8</v>
      </c>
      <c r="N1213" s="97">
        <v>12</v>
      </c>
      <c r="O1213" s="99" t="s">
        <v>4020</v>
      </c>
      <c r="P1213" s="99" t="s">
        <v>4031</v>
      </c>
      <c r="Q1213" s="100" t="s">
        <v>4049</v>
      </c>
    </row>
    <row r="1214" spans="2:17" ht="15" customHeight="1" x14ac:dyDescent="0.25">
      <c r="B1214" s="93" t="s">
        <v>3209</v>
      </c>
      <c r="C1214" s="94">
        <v>41058.113703703704</v>
      </c>
      <c r="D1214" s="95" t="s">
        <v>1382</v>
      </c>
      <c r="E1214" s="93">
        <v>62000</v>
      </c>
      <c r="F1214" s="93" t="s">
        <v>21</v>
      </c>
      <c r="G1214" s="96">
        <f>Data!$E1214*VLOOKUP(Data!$F1214,tblXrate[],2,FALSE)</f>
        <v>78764.765217479682</v>
      </c>
      <c r="H1214" s="93" t="s">
        <v>1383</v>
      </c>
      <c r="I1214" s="93" t="s">
        <v>19</v>
      </c>
      <c r="J1214" s="93" t="s">
        <v>627</v>
      </c>
      <c r="K1214" s="93" t="str">
        <f>VLOOKUP(Data!$J1214,tblCountries[[Actual]:[Mapping]],2,FALSE)</f>
        <v>Netherlands</v>
      </c>
      <c r="L1214" s="93" t="str">
        <f>VLOOKUP(Data!$J1214,tblCountries[[Actual]:[Continente]],3,FALSE)</f>
        <v>Europa</v>
      </c>
      <c r="M1214" s="93" t="s">
        <v>8</v>
      </c>
      <c r="N1214" s="97">
        <v>15</v>
      </c>
      <c r="O1214" s="99" t="s">
        <v>4020</v>
      </c>
      <c r="P1214" s="99" t="s">
        <v>4030</v>
      </c>
      <c r="Q1214" s="100" t="s">
        <v>4049</v>
      </c>
    </row>
    <row r="1215" spans="2:17" ht="15" customHeight="1" x14ac:dyDescent="0.25">
      <c r="B1215" s="93" t="s">
        <v>3210</v>
      </c>
      <c r="C1215" s="94">
        <v>41058.136134259257</v>
      </c>
      <c r="D1215" s="95">
        <v>150000</v>
      </c>
      <c r="E1215" s="93">
        <v>150000</v>
      </c>
      <c r="F1215" s="93" t="s">
        <v>81</v>
      </c>
      <c r="G1215" s="96">
        <f>Data!$E1215*VLOOKUP(Data!$F1215,tblXrate[],2,FALSE)</f>
        <v>152986.44846039536</v>
      </c>
      <c r="H1215" s="93" t="s">
        <v>19</v>
      </c>
      <c r="I1215" s="93" t="s">
        <v>19</v>
      </c>
      <c r="J1215" s="93" t="s">
        <v>83</v>
      </c>
      <c r="K1215" s="93" t="str">
        <f>VLOOKUP(Data!$J1215,tblCountries[[Actual]:[Mapping]],2,FALSE)</f>
        <v>Australia</v>
      </c>
      <c r="L1215" s="93" t="str">
        <f>VLOOKUP(Data!$J1215,tblCountries[[Actual]:[Continente]],3,FALSE)</f>
        <v>Oceania</v>
      </c>
      <c r="M1215" s="93" t="s">
        <v>17</v>
      </c>
      <c r="N1215" s="97">
        <v>10</v>
      </c>
      <c r="O1215" s="99" t="s">
        <v>4020</v>
      </c>
      <c r="P1215" s="99" t="s">
        <v>4031</v>
      </c>
      <c r="Q1215" s="100" t="s">
        <v>4049</v>
      </c>
    </row>
    <row r="1216" spans="2:17" ht="15" customHeight="1" x14ac:dyDescent="0.25">
      <c r="B1216" s="93" t="s">
        <v>3211</v>
      </c>
      <c r="C1216" s="94">
        <v>41058.144872685189</v>
      </c>
      <c r="D1216" s="95" t="s">
        <v>1384</v>
      </c>
      <c r="E1216" s="93">
        <v>35000</v>
      </c>
      <c r="F1216" s="93" t="s">
        <v>21</v>
      </c>
      <c r="G1216" s="96">
        <f>Data!$E1216*VLOOKUP(Data!$F1216,tblXrate[],2,FALSE)</f>
        <v>44463.980364706273</v>
      </c>
      <c r="H1216" s="93" t="s">
        <v>206</v>
      </c>
      <c r="I1216" s="93" t="s">
        <v>19</v>
      </c>
      <c r="J1216" s="93" t="s">
        <v>35</v>
      </c>
      <c r="K1216" s="93" t="str">
        <f>VLOOKUP(Data!$J1216,tblCountries[[Actual]:[Mapping]],2,FALSE)</f>
        <v>Ireland</v>
      </c>
      <c r="L1216" s="93" t="str">
        <f>VLOOKUP(Data!$J1216,tblCountries[[Actual]:[Continente]],3,FALSE)</f>
        <v>Europa</v>
      </c>
      <c r="M1216" s="93" t="s">
        <v>12</v>
      </c>
      <c r="N1216" s="97">
        <v>12</v>
      </c>
      <c r="O1216" s="99" t="s">
        <v>4020</v>
      </c>
      <c r="P1216" s="99" t="s">
        <v>4029</v>
      </c>
      <c r="Q1216" s="100" t="s">
        <v>4048</v>
      </c>
    </row>
    <row r="1217" spans="2:17" ht="15" customHeight="1" x14ac:dyDescent="0.25">
      <c r="B1217" s="93" t="s">
        <v>3212</v>
      </c>
      <c r="C1217" s="94">
        <v>41058.160520833335</v>
      </c>
      <c r="D1217" s="95">
        <v>30</v>
      </c>
      <c r="E1217" s="93">
        <v>30000</v>
      </c>
      <c r="F1217" s="93" t="s">
        <v>21</v>
      </c>
      <c r="G1217" s="96">
        <f>Data!$E1217*VLOOKUP(Data!$F1217,tblXrate[],2,FALSE)</f>
        <v>38111.983169748237</v>
      </c>
      <c r="H1217" s="93" t="s">
        <v>1385</v>
      </c>
      <c r="I1217" s="93" t="s">
        <v>355</v>
      </c>
      <c r="J1217" s="93" t="s">
        <v>1386</v>
      </c>
      <c r="K1217" s="93" t="str">
        <f>VLOOKUP(Data!$J1217,tblCountries[[Actual]:[Mapping]],2,FALSE)</f>
        <v>Netherlands</v>
      </c>
      <c r="L1217" s="93" t="str">
        <f>VLOOKUP(Data!$J1217,tblCountries[[Actual]:[Continente]],3,FALSE)</f>
        <v>Europa</v>
      </c>
      <c r="M1217" s="93" t="s">
        <v>24</v>
      </c>
      <c r="N1217" s="97">
        <v>8</v>
      </c>
      <c r="O1217" s="98" t="s">
        <v>4021</v>
      </c>
      <c r="P1217" s="99" t="s">
        <v>4029</v>
      </c>
      <c r="Q1217" s="100" t="s">
        <v>4048</v>
      </c>
    </row>
    <row r="1218" spans="2:17" ht="15" customHeight="1" x14ac:dyDescent="0.25">
      <c r="B1218" s="93" t="s">
        <v>3213</v>
      </c>
      <c r="C1218" s="94">
        <v>41058.160740740743</v>
      </c>
      <c r="D1218" s="95">
        <v>75000</v>
      </c>
      <c r="E1218" s="93">
        <v>75000</v>
      </c>
      <c r="F1218" s="93" t="s">
        <v>68</v>
      </c>
      <c r="G1218" s="96">
        <f>Data!$E1218*VLOOKUP(Data!$F1218,tblXrate[],2,FALSE)</f>
        <v>118213.37040504631</v>
      </c>
      <c r="H1218" s="93" t="s">
        <v>641</v>
      </c>
      <c r="I1218" s="93" t="s">
        <v>51</v>
      </c>
      <c r="J1218" s="93" t="s">
        <v>70</v>
      </c>
      <c r="K1218" s="93" t="str">
        <f>VLOOKUP(Data!$J1218,tblCountries[[Actual]:[Mapping]],2,FALSE)</f>
        <v>UK</v>
      </c>
      <c r="L1218" s="93" t="str">
        <f>VLOOKUP(Data!$J1218,tblCountries[[Actual]:[Continente]],3,FALSE)</f>
        <v>Europa</v>
      </c>
      <c r="M1218" s="93" t="s">
        <v>8</v>
      </c>
      <c r="N1218" s="97">
        <v>20</v>
      </c>
      <c r="O1218" s="99" t="s">
        <v>4022</v>
      </c>
      <c r="P1218" s="99" t="s">
        <v>4031</v>
      </c>
      <c r="Q1218" s="100" t="s">
        <v>4049</v>
      </c>
    </row>
    <row r="1219" spans="2:17" ht="15" customHeight="1" x14ac:dyDescent="0.25">
      <c r="B1219" s="93" t="s">
        <v>3214</v>
      </c>
      <c r="C1219" s="94">
        <v>41058.16883101852</v>
      </c>
      <c r="D1219" s="95">
        <v>25000</v>
      </c>
      <c r="E1219" s="93">
        <v>25000</v>
      </c>
      <c r="F1219" s="93" t="s">
        <v>68</v>
      </c>
      <c r="G1219" s="96">
        <f>Data!$E1219*VLOOKUP(Data!$F1219,tblXrate[],2,FALSE)</f>
        <v>39404.456801682099</v>
      </c>
      <c r="H1219" s="93" t="s">
        <v>1387</v>
      </c>
      <c r="I1219" s="93" t="s">
        <v>309</v>
      </c>
      <c r="J1219" s="93" t="s">
        <v>70</v>
      </c>
      <c r="K1219" s="93" t="str">
        <f>VLOOKUP(Data!$J1219,tblCountries[[Actual]:[Mapping]],2,FALSE)</f>
        <v>UK</v>
      </c>
      <c r="L1219" s="93" t="str">
        <f>VLOOKUP(Data!$J1219,tblCountries[[Actual]:[Continente]],3,FALSE)</f>
        <v>Europa</v>
      </c>
      <c r="M1219" s="93" t="s">
        <v>17</v>
      </c>
      <c r="N1219" s="97">
        <v>10</v>
      </c>
      <c r="O1219" s="99" t="s">
        <v>4020</v>
      </c>
      <c r="P1219" s="99" t="s">
        <v>4029</v>
      </c>
      <c r="Q1219" s="100" t="s">
        <v>4048</v>
      </c>
    </row>
    <row r="1220" spans="2:17" ht="15" customHeight="1" x14ac:dyDescent="0.25">
      <c r="B1220" s="93" t="s">
        <v>3215</v>
      </c>
      <c r="C1220" s="94">
        <v>41058.172743055555</v>
      </c>
      <c r="D1220" s="95">
        <v>71000</v>
      </c>
      <c r="E1220" s="93">
        <v>71000</v>
      </c>
      <c r="F1220" s="93" t="s">
        <v>21</v>
      </c>
      <c r="G1220" s="96">
        <f>Data!$E1220*VLOOKUP(Data!$F1220,tblXrate[],2,FALSE)</f>
        <v>90198.36016840415</v>
      </c>
      <c r="H1220" s="93" t="s">
        <v>355</v>
      </c>
      <c r="I1220" s="93" t="s">
        <v>355</v>
      </c>
      <c r="J1220" s="93" t="s">
        <v>23</v>
      </c>
      <c r="K1220" s="93" t="str">
        <f>VLOOKUP(Data!$J1220,tblCountries[[Actual]:[Mapping]],2,FALSE)</f>
        <v>Germany</v>
      </c>
      <c r="L1220" s="93" t="str">
        <f>VLOOKUP(Data!$J1220,tblCountries[[Actual]:[Continente]],3,FALSE)</f>
        <v>Europa</v>
      </c>
      <c r="M1220" s="93" t="s">
        <v>24</v>
      </c>
      <c r="N1220" s="97">
        <v>3</v>
      </c>
      <c r="O1220" s="99" t="s">
        <v>4024</v>
      </c>
      <c r="P1220" s="99" t="s">
        <v>4030</v>
      </c>
      <c r="Q1220" s="100" t="s">
        <v>4049</v>
      </c>
    </row>
    <row r="1221" spans="2:17" ht="15" customHeight="1" x14ac:dyDescent="0.25">
      <c r="B1221" s="93" t="s">
        <v>3216</v>
      </c>
      <c r="C1221" s="94">
        <v>41058.174976851849</v>
      </c>
      <c r="D1221" s="95" t="s">
        <v>136</v>
      </c>
      <c r="E1221" s="93">
        <v>30000</v>
      </c>
      <c r="F1221" s="93" t="s">
        <v>68</v>
      </c>
      <c r="G1221" s="96">
        <f>Data!$E1221*VLOOKUP(Data!$F1221,tblXrate[],2,FALSE)</f>
        <v>47285.348162018527</v>
      </c>
      <c r="H1221" s="93" t="s">
        <v>1388</v>
      </c>
      <c r="I1221" s="93" t="s">
        <v>66</v>
      </c>
      <c r="J1221" s="93" t="s">
        <v>70</v>
      </c>
      <c r="K1221" s="93" t="str">
        <f>VLOOKUP(Data!$J1221,tblCountries[[Actual]:[Mapping]],2,FALSE)</f>
        <v>UK</v>
      </c>
      <c r="L1221" s="93" t="str">
        <f>VLOOKUP(Data!$J1221,tblCountries[[Actual]:[Continente]],3,FALSE)</f>
        <v>Europa</v>
      </c>
      <c r="M1221" s="93" t="s">
        <v>8</v>
      </c>
      <c r="N1221" s="97">
        <v>14</v>
      </c>
      <c r="O1221" s="99" t="s">
        <v>4020</v>
      </c>
      <c r="P1221" s="99" t="s">
        <v>4029</v>
      </c>
      <c r="Q1221" s="100" t="s">
        <v>4048</v>
      </c>
    </row>
    <row r="1222" spans="2:17" ht="15" customHeight="1" x14ac:dyDescent="0.25">
      <c r="B1222" s="93" t="s">
        <v>3217</v>
      </c>
      <c r="C1222" s="94">
        <v>41058.184050925927</v>
      </c>
      <c r="D1222" s="95">
        <v>56000</v>
      </c>
      <c r="E1222" s="93">
        <v>56000</v>
      </c>
      <c r="F1222" s="93" t="s">
        <v>5</v>
      </c>
      <c r="G1222" s="96">
        <f>Data!$E1222*VLOOKUP(Data!$F1222,tblXrate[],2,FALSE)</f>
        <v>56000</v>
      </c>
      <c r="H1222" s="93" t="s">
        <v>309</v>
      </c>
      <c r="I1222" s="93" t="s">
        <v>309</v>
      </c>
      <c r="J1222" s="93" t="s">
        <v>14</v>
      </c>
      <c r="K1222" s="93" t="str">
        <f>VLOOKUP(Data!$J1222,tblCountries[[Actual]:[Mapping]],2,FALSE)</f>
        <v>USA</v>
      </c>
      <c r="L1222" s="93" t="str">
        <f>VLOOKUP(Data!$J1222,tblCountries[[Actual]:[Continente]],3,FALSE)</f>
        <v>America</v>
      </c>
      <c r="M1222" s="93" t="s">
        <v>8</v>
      </c>
      <c r="N1222" s="97">
        <v>1</v>
      </c>
      <c r="O1222" s="99" t="s">
        <v>4024</v>
      </c>
      <c r="P1222" s="99" t="s">
        <v>4030</v>
      </c>
      <c r="Q1222" s="100" t="s">
        <v>4049</v>
      </c>
    </row>
    <row r="1223" spans="2:17" ht="15" customHeight="1" x14ac:dyDescent="0.25">
      <c r="B1223" s="93" t="s">
        <v>3218</v>
      </c>
      <c r="C1223" s="94">
        <v>41058.187615740739</v>
      </c>
      <c r="D1223" s="95" t="s">
        <v>1389</v>
      </c>
      <c r="E1223" s="93">
        <v>48000000</v>
      </c>
      <c r="F1223" s="93" t="s">
        <v>1390</v>
      </c>
      <c r="G1223" s="96">
        <f>Data!$E1223*VLOOKUP(Data!$F1223,tblXrate[],2,FALSE)</f>
        <v>5082.6943786459069</v>
      </c>
      <c r="H1223" s="93" t="s">
        <v>1391</v>
      </c>
      <c r="I1223" s="93" t="s">
        <v>19</v>
      </c>
      <c r="J1223" s="93" t="s">
        <v>723</v>
      </c>
      <c r="K1223" s="93" t="str">
        <f>VLOOKUP(Data!$J1223,tblCountries[[Actual]:[Mapping]],2,FALSE)</f>
        <v>Indonesia</v>
      </c>
      <c r="L1223" s="93" t="str">
        <f>VLOOKUP(Data!$J1223,tblCountries[[Actual]:[Continente]],3,FALSE)</f>
        <v>Asia</v>
      </c>
      <c r="M1223" s="93" t="s">
        <v>24</v>
      </c>
      <c r="N1223" s="97">
        <v>2</v>
      </c>
      <c r="O1223" s="99" t="s">
        <v>4024</v>
      </c>
      <c r="P1223" s="99" t="s">
        <v>4027</v>
      </c>
      <c r="Q1223" s="100" t="s">
        <v>4048</v>
      </c>
    </row>
    <row r="1224" spans="2:17" ht="15" customHeight="1" x14ac:dyDescent="0.25">
      <c r="B1224" s="93" t="s">
        <v>3219</v>
      </c>
      <c r="C1224" s="94">
        <v>41058.190011574072</v>
      </c>
      <c r="D1224" s="95" t="s">
        <v>1392</v>
      </c>
      <c r="E1224" s="93">
        <v>34000</v>
      </c>
      <c r="F1224" s="93" t="s">
        <v>68</v>
      </c>
      <c r="G1224" s="96">
        <f>Data!$E1224*VLOOKUP(Data!$F1224,tblXrate[],2,FALSE)</f>
        <v>53590.061250287661</v>
      </c>
      <c r="H1224" s="93" t="s">
        <v>1393</v>
      </c>
      <c r="I1224" s="93" t="s">
        <v>309</v>
      </c>
      <c r="J1224" s="93" t="s">
        <v>70</v>
      </c>
      <c r="K1224" s="93" t="str">
        <f>VLOOKUP(Data!$J1224,tblCountries[[Actual]:[Mapping]],2,FALSE)</f>
        <v>UK</v>
      </c>
      <c r="L1224" s="93" t="str">
        <f>VLOOKUP(Data!$J1224,tblCountries[[Actual]:[Continente]],3,FALSE)</f>
        <v>Europa</v>
      </c>
      <c r="M1224" s="93" t="s">
        <v>12</v>
      </c>
      <c r="N1224" s="97">
        <v>10</v>
      </c>
      <c r="O1224" s="99" t="s">
        <v>4020</v>
      </c>
      <c r="P1224" s="99" t="s">
        <v>4030</v>
      </c>
      <c r="Q1224" s="100" t="s">
        <v>4049</v>
      </c>
    </row>
    <row r="1225" spans="2:17" ht="15" customHeight="1" x14ac:dyDescent="0.25">
      <c r="B1225" s="93" t="s">
        <v>3220</v>
      </c>
      <c r="C1225" s="94">
        <v>41058.210717592592</v>
      </c>
      <c r="D1225" s="95" t="s">
        <v>1394</v>
      </c>
      <c r="E1225" s="93">
        <v>450000</v>
      </c>
      <c r="F1225" s="93" t="s">
        <v>1359</v>
      </c>
      <c r="G1225" s="96">
        <f>Data!$E1225*VLOOKUP(Data!$F1225,tblXrate[],2,FALSE)</f>
        <v>76906.906752939132</v>
      </c>
      <c r="H1225" s="93" t="s">
        <v>705</v>
      </c>
      <c r="I1225" s="93" t="s">
        <v>3940</v>
      </c>
      <c r="J1225" s="93" t="s">
        <v>874</v>
      </c>
      <c r="K1225" s="93" t="str">
        <f>VLOOKUP(Data!$J1225,tblCountries[[Actual]:[Mapping]],2,FALSE)</f>
        <v>Denmark</v>
      </c>
      <c r="L1225" s="93" t="str">
        <f>VLOOKUP(Data!$J1225,tblCountries[[Actual]:[Continente]],3,FALSE)</f>
        <v>Europa</v>
      </c>
      <c r="M1225" s="93" t="s">
        <v>12</v>
      </c>
      <c r="N1225" s="97">
        <v>17</v>
      </c>
      <c r="O1225" s="99" t="s">
        <v>4022</v>
      </c>
      <c r="P1225" s="99" t="s">
        <v>4030</v>
      </c>
      <c r="Q1225" s="100" t="s">
        <v>4049</v>
      </c>
    </row>
    <row r="1226" spans="2:17" ht="15" customHeight="1" x14ac:dyDescent="0.25">
      <c r="B1226" s="93" t="s">
        <v>3221</v>
      </c>
      <c r="C1226" s="94">
        <v>41058.214548611111</v>
      </c>
      <c r="D1226" s="95" t="s">
        <v>1395</v>
      </c>
      <c r="E1226" s="93">
        <v>85000</v>
      </c>
      <c r="F1226" s="93" t="s">
        <v>5</v>
      </c>
      <c r="G1226" s="96">
        <f>Data!$E1226*VLOOKUP(Data!$F1226,tblXrate[],2,FALSE)</f>
        <v>85000</v>
      </c>
      <c r="H1226" s="93" t="s">
        <v>1396</v>
      </c>
      <c r="I1226" s="93" t="s">
        <v>19</v>
      </c>
      <c r="J1226" s="93" t="s">
        <v>14</v>
      </c>
      <c r="K1226" s="93" t="str">
        <f>VLOOKUP(Data!$J1226,tblCountries[[Actual]:[Mapping]],2,FALSE)</f>
        <v>USA</v>
      </c>
      <c r="L1226" s="93" t="str">
        <f>VLOOKUP(Data!$J1226,tblCountries[[Actual]:[Continente]],3,FALSE)</f>
        <v>America</v>
      </c>
      <c r="M1226" s="93" t="s">
        <v>8</v>
      </c>
      <c r="N1226" s="97">
        <v>5</v>
      </c>
      <c r="O1226" s="98" t="s">
        <v>4021</v>
      </c>
      <c r="P1226" s="99" t="s">
        <v>4030</v>
      </c>
      <c r="Q1226" s="100" t="s">
        <v>4049</v>
      </c>
    </row>
    <row r="1227" spans="2:17" ht="15" customHeight="1" x14ac:dyDescent="0.25">
      <c r="B1227" s="93" t="s">
        <v>3222</v>
      </c>
      <c r="C1227" s="94">
        <v>41058.216006944444</v>
      </c>
      <c r="D1227" s="95" t="s">
        <v>1397</v>
      </c>
      <c r="E1227" s="93">
        <v>72000</v>
      </c>
      <c r="F1227" s="93" t="s">
        <v>5</v>
      </c>
      <c r="G1227" s="96">
        <f>Data!$E1227*VLOOKUP(Data!$F1227,tblXrate[],2,FALSE)</f>
        <v>72000</v>
      </c>
      <c r="H1227" s="93" t="s">
        <v>1398</v>
      </c>
      <c r="I1227" s="93" t="s">
        <v>355</v>
      </c>
      <c r="J1227" s="93" t="s">
        <v>669</v>
      </c>
      <c r="K1227" s="93" t="str">
        <f>VLOOKUP(Data!$J1227,tblCountries[[Actual]:[Mapping]],2,FALSE)</f>
        <v>New Zealand</v>
      </c>
      <c r="L1227" s="93" t="str">
        <f>VLOOKUP(Data!$J1227,tblCountries[[Actual]:[Continente]],3,FALSE)</f>
        <v>Oceania</v>
      </c>
      <c r="M1227" s="93" t="s">
        <v>17</v>
      </c>
      <c r="N1227" s="97">
        <v>10</v>
      </c>
      <c r="O1227" s="99" t="s">
        <v>4020</v>
      </c>
      <c r="P1227" s="99" t="s">
        <v>4030</v>
      </c>
      <c r="Q1227" s="100" t="s">
        <v>4049</v>
      </c>
    </row>
    <row r="1228" spans="2:17" ht="15" customHeight="1" x14ac:dyDescent="0.25">
      <c r="B1228" s="93" t="s">
        <v>3223</v>
      </c>
      <c r="C1228" s="94">
        <v>41058.223368055558</v>
      </c>
      <c r="D1228" s="95">
        <v>55000</v>
      </c>
      <c r="E1228" s="93">
        <v>55000</v>
      </c>
      <c r="F1228" s="93" t="s">
        <v>5</v>
      </c>
      <c r="G1228" s="96">
        <f>Data!$E1228*VLOOKUP(Data!$F1228,tblXrate[],2,FALSE)</f>
        <v>55000</v>
      </c>
      <c r="H1228" s="93" t="s">
        <v>1238</v>
      </c>
      <c r="I1228" s="93" t="s">
        <v>19</v>
      </c>
      <c r="J1228" s="93" t="s">
        <v>14</v>
      </c>
      <c r="K1228" s="93" t="str">
        <f>VLOOKUP(Data!$J1228,tblCountries[[Actual]:[Mapping]],2,FALSE)</f>
        <v>USA</v>
      </c>
      <c r="L1228" s="93" t="str">
        <f>VLOOKUP(Data!$J1228,tblCountries[[Actual]:[Continente]],3,FALSE)</f>
        <v>America</v>
      </c>
      <c r="M1228" s="93" t="s">
        <v>24</v>
      </c>
      <c r="N1228" s="97">
        <v>7</v>
      </c>
      <c r="O1228" s="98" t="s">
        <v>4021</v>
      </c>
      <c r="P1228" s="99" t="s">
        <v>4030</v>
      </c>
      <c r="Q1228" s="100" t="s">
        <v>4049</v>
      </c>
    </row>
    <row r="1229" spans="2:17" ht="15" customHeight="1" x14ac:dyDescent="0.25">
      <c r="B1229" s="93" t="s">
        <v>3224</v>
      </c>
      <c r="C1229" s="94">
        <v>41058.241365740738</v>
      </c>
      <c r="D1229" s="95" t="s">
        <v>1399</v>
      </c>
      <c r="E1229" s="93">
        <v>43000</v>
      </c>
      <c r="F1229" s="93" t="s">
        <v>68</v>
      </c>
      <c r="G1229" s="96">
        <f>Data!$E1229*VLOOKUP(Data!$F1229,tblXrate[],2,FALSE)</f>
        <v>67775.665698893223</v>
      </c>
      <c r="H1229" s="93" t="s">
        <v>180</v>
      </c>
      <c r="I1229" s="93" t="s">
        <v>487</v>
      </c>
      <c r="J1229" s="93" t="s">
        <v>70</v>
      </c>
      <c r="K1229" s="93" t="str">
        <f>VLOOKUP(Data!$J1229,tblCountries[[Actual]:[Mapping]],2,FALSE)</f>
        <v>UK</v>
      </c>
      <c r="L1229" s="93" t="str">
        <f>VLOOKUP(Data!$J1229,tblCountries[[Actual]:[Continente]],3,FALSE)</f>
        <v>Europa</v>
      </c>
      <c r="M1229" s="93" t="s">
        <v>8</v>
      </c>
      <c r="N1229" s="97">
        <v>25</v>
      </c>
      <c r="O1229" s="99" t="s">
        <v>4023</v>
      </c>
      <c r="P1229" s="99" t="s">
        <v>4030</v>
      </c>
      <c r="Q1229" s="100" t="s">
        <v>4049</v>
      </c>
    </row>
    <row r="1230" spans="2:17" ht="15" customHeight="1" x14ac:dyDescent="0.25">
      <c r="B1230" s="93" t="s">
        <v>3225</v>
      </c>
      <c r="C1230" s="94">
        <v>41058.245625000003</v>
      </c>
      <c r="D1230" s="95" t="s">
        <v>1400</v>
      </c>
      <c r="E1230" s="93">
        <v>25750</v>
      </c>
      <c r="F1230" s="93" t="s">
        <v>68</v>
      </c>
      <c r="G1230" s="96">
        <f>Data!$E1230*VLOOKUP(Data!$F1230,tblXrate[],2,FALSE)</f>
        <v>40586.590505732565</v>
      </c>
      <c r="H1230" s="93" t="s">
        <v>308</v>
      </c>
      <c r="I1230" s="93" t="s">
        <v>19</v>
      </c>
      <c r="J1230" s="93" t="s">
        <v>70</v>
      </c>
      <c r="K1230" s="93" t="str">
        <f>VLOOKUP(Data!$J1230,tblCountries[[Actual]:[Mapping]],2,FALSE)</f>
        <v>UK</v>
      </c>
      <c r="L1230" s="93" t="str">
        <f>VLOOKUP(Data!$J1230,tblCountries[[Actual]:[Continente]],3,FALSE)</f>
        <v>Europa</v>
      </c>
      <c r="M1230" s="93" t="s">
        <v>8</v>
      </c>
      <c r="N1230" s="97">
        <v>1</v>
      </c>
      <c r="O1230" s="99" t="s">
        <v>4024</v>
      </c>
      <c r="P1230" s="99" t="s">
        <v>4029</v>
      </c>
      <c r="Q1230" s="100" t="s">
        <v>4048</v>
      </c>
    </row>
    <row r="1231" spans="2:17" ht="15" customHeight="1" x14ac:dyDescent="0.25">
      <c r="B1231" s="93" t="s">
        <v>3226</v>
      </c>
      <c r="C1231" s="94">
        <v>41058.255694444444</v>
      </c>
      <c r="D1231" s="95">
        <v>50846</v>
      </c>
      <c r="E1231" s="93">
        <v>50846</v>
      </c>
      <c r="F1231" s="93" t="s">
        <v>5</v>
      </c>
      <c r="G1231" s="96">
        <f>Data!$E1231*VLOOKUP(Data!$F1231,tblXrate[],2,FALSE)</f>
        <v>50846</v>
      </c>
      <c r="H1231" s="93" t="s">
        <v>1401</v>
      </c>
      <c r="I1231" s="93" t="s">
        <v>19</v>
      </c>
      <c r="J1231" s="93" t="s">
        <v>14</v>
      </c>
      <c r="K1231" s="93" t="str">
        <f>VLOOKUP(Data!$J1231,tblCountries[[Actual]:[Mapping]],2,FALSE)</f>
        <v>USA</v>
      </c>
      <c r="L1231" s="93" t="str">
        <f>VLOOKUP(Data!$J1231,tblCountries[[Actual]:[Continente]],3,FALSE)</f>
        <v>America</v>
      </c>
      <c r="M1231" s="93" t="s">
        <v>8</v>
      </c>
      <c r="N1231" s="97">
        <v>25</v>
      </c>
      <c r="O1231" s="99" t="s">
        <v>4023</v>
      </c>
      <c r="P1231" s="99" t="s">
        <v>4030</v>
      </c>
      <c r="Q1231" s="100" t="s">
        <v>4049</v>
      </c>
    </row>
    <row r="1232" spans="2:17" ht="15" customHeight="1" x14ac:dyDescent="0.25">
      <c r="B1232" s="93" t="s">
        <v>3227</v>
      </c>
      <c r="C1232" s="94">
        <v>41058.267083333332</v>
      </c>
      <c r="D1232" s="95">
        <v>63000</v>
      </c>
      <c r="E1232" s="93">
        <v>63000</v>
      </c>
      <c r="F1232" s="93" t="s">
        <v>5</v>
      </c>
      <c r="G1232" s="96">
        <f>Data!$E1232*VLOOKUP(Data!$F1232,tblXrate[],2,FALSE)</f>
        <v>63000</v>
      </c>
      <c r="H1232" s="93" t="s">
        <v>256</v>
      </c>
      <c r="I1232" s="93" t="s">
        <v>309</v>
      </c>
      <c r="J1232" s="93" t="s">
        <v>14</v>
      </c>
      <c r="K1232" s="93" t="str">
        <f>VLOOKUP(Data!$J1232,tblCountries[[Actual]:[Mapping]],2,FALSE)</f>
        <v>USA</v>
      </c>
      <c r="L1232" s="93" t="str">
        <f>VLOOKUP(Data!$J1232,tblCountries[[Actual]:[Continente]],3,FALSE)</f>
        <v>America</v>
      </c>
      <c r="M1232" s="93" t="s">
        <v>12</v>
      </c>
      <c r="N1232" s="97">
        <v>16</v>
      </c>
      <c r="O1232" s="99" t="s">
        <v>4022</v>
      </c>
      <c r="P1232" s="99" t="s">
        <v>4030</v>
      </c>
      <c r="Q1232" s="100" t="s">
        <v>4049</v>
      </c>
    </row>
    <row r="1233" spans="2:17" ht="15" customHeight="1" x14ac:dyDescent="0.25">
      <c r="B1233" s="93" t="s">
        <v>3228</v>
      </c>
      <c r="C1233" s="94">
        <v>41058.268113425926</v>
      </c>
      <c r="D1233" s="95">
        <v>80000</v>
      </c>
      <c r="E1233" s="93">
        <v>80000</v>
      </c>
      <c r="F1233" s="93" t="s">
        <v>81</v>
      </c>
      <c r="G1233" s="96">
        <f>Data!$E1233*VLOOKUP(Data!$F1233,tblXrate[],2,FALSE)</f>
        <v>81592.772512210868</v>
      </c>
      <c r="H1233" s="93" t="s">
        <v>1402</v>
      </c>
      <c r="I1233" s="93" t="s">
        <v>309</v>
      </c>
      <c r="J1233" s="93" t="s">
        <v>83</v>
      </c>
      <c r="K1233" s="93" t="str">
        <f>VLOOKUP(Data!$J1233,tblCountries[[Actual]:[Mapping]],2,FALSE)</f>
        <v>Australia</v>
      </c>
      <c r="L1233" s="93" t="str">
        <f>VLOOKUP(Data!$J1233,tblCountries[[Actual]:[Continente]],3,FALSE)</f>
        <v>Oceania</v>
      </c>
      <c r="M1233" s="93" t="s">
        <v>8</v>
      </c>
      <c r="N1233" s="97">
        <v>5</v>
      </c>
      <c r="O1233" s="98" t="s">
        <v>4021</v>
      </c>
      <c r="P1233" s="99" t="s">
        <v>4030</v>
      </c>
      <c r="Q1233" s="100" t="s">
        <v>4049</v>
      </c>
    </row>
    <row r="1234" spans="2:17" ht="15" customHeight="1" x14ac:dyDescent="0.25">
      <c r="B1234" s="93" t="s">
        <v>3229</v>
      </c>
      <c r="C1234" s="94">
        <v>41058.30672453704</v>
      </c>
      <c r="D1234" s="95">
        <v>50700</v>
      </c>
      <c r="E1234" s="93">
        <v>50700</v>
      </c>
      <c r="F1234" s="93" t="s">
        <v>5</v>
      </c>
      <c r="G1234" s="96">
        <f>Data!$E1234*VLOOKUP(Data!$F1234,tblXrate[],2,FALSE)</f>
        <v>50700</v>
      </c>
      <c r="H1234" s="93" t="s">
        <v>1403</v>
      </c>
      <c r="I1234" s="93" t="s">
        <v>19</v>
      </c>
      <c r="J1234" s="93" t="s">
        <v>142</v>
      </c>
      <c r="K1234" s="93" t="str">
        <f>VLOOKUP(Data!$J1234,tblCountries[[Actual]:[Mapping]],2,FALSE)</f>
        <v>Brazil</v>
      </c>
      <c r="L1234" s="93" t="str">
        <f>VLOOKUP(Data!$J1234,tblCountries[[Actual]:[Continente]],3,FALSE)</f>
        <v>America</v>
      </c>
      <c r="M1234" s="93" t="s">
        <v>24</v>
      </c>
      <c r="N1234" s="97">
        <v>15</v>
      </c>
      <c r="O1234" s="99" t="s">
        <v>4020</v>
      </c>
      <c r="P1234" s="99" t="s">
        <v>4030</v>
      </c>
      <c r="Q1234" s="100" t="s">
        <v>4049</v>
      </c>
    </row>
    <row r="1235" spans="2:17" ht="15" customHeight="1" x14ac:dyDescent="0.25">
      <c r="B1235" s="93" t="s">
        <v>3230</v>
      </c>
      <c r="C1235" s="94">
        <v>41058.311585648145</v>
      </c>
      <c r="D1235" s="95">
        <v>20000</v>
      </c>
      <c r="E1235" s="93">
        <v>20000</v>
      </c>
      <c r="F1235" s="93" t="s">
        <v>68</v>
      </c>
      <c r="G1235" s="96">
        <f>Data!$E1235*VLOOKUP(Data!$F1235,tblXrate[],2,FALSE)</f>
        <v>31523.565441345683</v>
      </c>
      <c r="H1235" s="93" t="s">
        <v>1404</v>
      </c>
      <c r="I1235" s="93" t="s">
        <v>19</v>
      </c>
      <c r="J1235" s="93" t="s">
        <v>70</v>
      </c>
      <c r="K1235" s="93" t="str">
        <f>VLOOKUP(Data!$J1235,tblCountries[[Actual]:[Mapping]],2,FALSE)</f>
        <v>UK</v>
      </c>
      <c r="L1235" s="93" t="str">
        <f>VLOOKUP(Data!$J1235,tblCountries[[Actual]:[Continente]],3,FALSE)</f>
        <v>Europa</v>
      </c>
      <c r="M1235" s="93" t="s">
        <v>8</v>
      </c>
      <c r="N1235" s="97">
        <v>1</v>
      </c>
      <c r="O1235" s="99" t="s">
        <v>4024</v>
      </c>
      <c r="P1235" s="99" t="s">
        <v>4029</v>
      </c>
      <c r="Q1235" s="100" t="s">
        <v>4048</v>
      </c>
    </row>
    <row r="1236" spans="2:17" ht="15" customHeight="1" x14ac:dyDescent="0.25">
      <c r="B1236" s="93" t="s">
        <v>3231</v>
      </c>
      <c r="C1236" s="94">
        <v>41058.324259259258</v>
      </c>
      <c r="D1236" s="95">
        <v>70000</v>
      </c>
      <c r="E1236" s="93">
        <v>70000</v>
      </c>
      <c r="F1236" s="93" t="s">
        <v>5</v>
      </c>
      <c r="G1236" s="96">
        <f>Data!$E1236*VLOOKUP(Data!$F1236,tblXrate[],2,FALSE)</f>
        <v>70000</v>
      </c>
      <c r="H1236" s="93" t="s">
        <v>1405</v>
      </c>
      <c r="I1236" s="93" t="s">
        <v>19</v>
      </c>
      <c r="J1236" s="93" t="s">
        <v>14</v>
      </c>
      <c r="K1236" s="93" t="str">
        <f>VLOOKUP(Data!$J1236,tblCountries[[Actual]:[Mapping]],2,FALSE)</f>
        <v>USA</v>
      </c>
      <c r="L1236" s="93" t="str">
        <f>VLOOKUP(Data!$J1236,tblCountries[[Actual]:[Continente]],3,FALSE)</f>
        <v>America</v>
      </c>
      <c r="M1236" s="93" t="s">
        <v>24</v>
      </c>
      <c r="N1236" s="97">
        <v>6</v>
      </c>
      <c r="O1236" s="98" t="s">
        <v>4021</v>
      </c>
      <c r="P1236" s="99" t="s">
        <v>4030</v>
      </c>
      <c r="Q1236" s="100" t="s">
        <v>4049</v>
      </c>
    </row>
    <row r="1237" spans="2:17" ht="15" customHeight="1" x14ac:dyDescent="0.25">
      <c r="B1237" s="93" t="s">
        <v>3232</v>
      </c>
      <c r="C1237" s="94">
        <v>41058.328425925924</v>
      </c>
      <c r="D1237" s="95">
        <v>65000</v>
      </c>
      <c r="E1237" s="93">
        <v>65000</v>
      </c>
      <c r="F1237" s="93" t="s">
        <v>85</v>
      </c>
      <c r="G1237" s="96">
        <f>Data!$E1237*VLOOKUP(Data!$F1237,tblXrate[],2,FALSE)</f>
        <v>63918.498996971248</v>
      </c>
      <c r="H1237" s="93" t="s">
        <v>1406</v>
      </c>
      <c r="I1237" s="93" t="s">
        <v>51</v>
      </c>
      <c r="J1237" s="93" t="s">
        <v>87</v>
      </c>
      <c r="K1237" s="93" t="str">
        <f>VLOOKUP(Data!$J1237,tblCountries[[Actual]:[Mapping]],2,FALSE)</f>
        <v>Canada</v>
      </c>
      <c r="L1237" s="93" t="str">
        <f>VLOOKUP(Data!$J1237,tblCountries[[Actual]:[Continente]],3,FALSE)</f>
        <v>America</v>
      </c>
      <c r="M1237" s="93" t="s">
        <v>17</v>
      </c>
      <c r="N1237" s="97">
        <v>15</v>
      </c>
      <c r="O1237" s="99" t="s">
        <v>4020</v>
      </c>
      <c r="P1237" s="99" t="s">
        <v>4030</v>
      </c>
      <c r="Q1237" s="100" t="s">
        <v>4049</v>
      </c>
    </row>
    <row r="1238" spans="2:17" ht="15" customHeight="1" x14ac:dyDescent="0.25">
      <c r="B1238" s="93" t="s">
        <v>3233</v>
      </c>
      <c r="C1238" s="94">
        <v>41058.331296296295</v>
      </c>
      <c r="D1238" s="95">
        <v>800000</v>
      </c>
      <c r="E1238" s="93">
        <v>9600000</v>
      </c>
      <c r="F1238" s="93" t="s">
        <v>1407</v>
      </c>
      <c r="G1238" s="96">
        <f>Data!$E1238*VLOOKUP(Data!$F1238,tblXrate[],2,FALSE)</f>
        <v>7261.724659606657</v>
      </c>
      <c r="H1238" s="93" t="s">
        <v>19</v>
      </c>
      <c r="I1238" s="93" t="s">
        <v>19</v>
      </c>
      <c r="J1238" s="93" t="s">
        <v>1408</v>
      </c>
      <c r="K1238" s="93" t="str">
        <f>VLOOKUP(Data!$J1238,tblCountries[[Actual]:[Mapping]],2,FALSE)</f>
        <v>Mongolia</v>
      </c>
      <c r="L1238" s="93" t="str">
        <f>VLOOKUP(Data!$J1238,tblCountries[[Actual]:[Continente]],3,FALSE)</f>
        <v>Asia</v>
      </c>
      <c r="M1238" s="93" t="s">
        <v>12</v>
      </c>
      <c r="N1238" s="97">
        <v>2</v>
      </c>
      <c r="O1238" s="99" t="s">
        <v>4024</v>
      </c>
      <c r="P1238" s="99" t="s">
        <v>4027</v>
      </c>
      <c r="Q1238" s="100" t="s">
        <v>4048</v>
      </c>
    </row>
    <row r="1239" spans="2:17" ht="15" customHeight="1" x14ac:dyDescent="0.25">
      <c r="B1239" s="93" t="s">
        <v>3234</v>
      </c>
      <c r="C1239" s="94">
        <v>41058.342430555553</v>
      </c>
      <c r="D1239" s="95" t="s">
        <v>1409</v>
      </c>
      <c r="E1239" s="93">
        <v>36000</v>
      </c>
      <c r="F1239" s="93" t="s">
        <v>3904</v>
      </c>
      <c r="G1239" s="96">
        <f>Data!$E1239*VLOOKUP(Data!$F1239,tblXrate[],2,FALSE)</f>
        <v>11404.820437438224</v>
      </c>
      <c r="H1239" s="93" t="s">
        <v>1410</v>
      </c>
      <c r="I1239" s="93" t="s">
        <v>278</v>
      </c>
      <c r="J1239" s="93" t="s">
        <v>1128</v>
      </c>
      <c r="K1239" s="93" t="str">
        <f>VLOOKUP(Data!$J1239,tblCountries[[Actual]:[Mapping]],2,FALSE)</f>
        <v>Malaysia</v>
      </c>
      <c r="L1239" s="93" t="str">
        <f>VLOOKUP(Data!$J1239,tblCountries[[Actual]:[Continente]],3,FALSE)</f>
        <v>Asia</v>
      </c>
      <c r="M1239" s="93" t="s">
        <v>8</v>
      </c>
      <c r="N1239" s="97">
        <v>2</v>
      </c>
      <c r="O1239" s="99" t="s">
        <v>4024</v>
      </c>
      <c r="P1239" s="99" t="s">
        <v>4027</v>
      </c>
      <c r="Q1239" s="100" t="s">
        <v>4048</v>
      </c>
    </row>
    <row r="1240" spans="2:17" ht="15" customHeight="1" x14ac:dyDescent="0.25">
      <c r="B1240" s="93" t="s">
        <v>3235</v>
      </c>
      <c r="C1240" s="94">
        <v>41058.351284722223</v>
      </c>
      <c r="D1240" s="95" t="s">
        <v>1411</v>
      </c>
      <c r="E1240" s="93">
        <v>120000</v>
      </c>
      <c r="F1240" s="93" t="s">
        <v>5</v>
      </c>
      <c r="G1240" s="96">
        <f>Data!$E1240*VLOOKUP(Data!$F1240,tblXrate[],2,FALSE)</f>
        <v>120000</v>
      </c>
      <c r="H1240" s="93" t="s">
        <v>1412</v>
      </c>
      <c r="I1240" s="93" t="s">
        <v>355</v>
      </c>
      <c r="J1240" s="93" t="s">
        <v>170</v>
      </c>
      <c r="K1240" s="93" t="str">
        <f>VLOOKUP(Data!$J1240,tblCountries[[Actual]:[Mapping]],2,FALSE)</f>
        <v>Singapore</v>
      </c>
      <c r="L1240" s="93" t="str">
        <f>VLOOKUP(Data!$J1240,tblCountries[[Actual]:[Continente]],3,FALSE)</f>
        <v>Asia</v>
      </c>
      <c r="M1240" s="93" t="s">
        <v>24</v>
      </c>
      <c r="N1240" s="97">
        <v>5</v>
      </c>
      <c r="O1240" s="98" t="s">
        <v>4021</v>
      </c>
      <c r="P1240" s="99" t="s">
        <v>4031</v>
      </c>
      <c r="Q1240" s="100" t="s">
        <v>4049</v>
      </c>
    </row>
    <row r="1241" spans="2:17" ht="15" customHeight="1" x14ac:dyDescent="0.25">
      <c r="B1241" s="93" t="s">
        <v>3236</v>
      </c>
      <c r="C1241" s="94">
        <v>41058.361828703702</v>
      </c>
      <c r="D1241" s="95">
        <v>90000</v>
      </c>
      <c r="E1241" s="93">
        <v>90000</v>
      </c>
      <c r="F1241" s="93" t="s">
        <v>81</v>
      </c>
      <c r="G1241" s="96">
        <f>Data!$E1241*VLOOKUP(Data!$F1241,tblXrate[],2,FALSE)</f>
        <v>91791.869076237213</v>
      </c>
      <c r="H1241" s="93" t="s">
        <v>206</v>
      </c>
      <c r="I1241" s="93" t="s">
        <v>19</v>
      </c>
      <c r="J1241" s="93" t="s">
        <v>83</v>
      </c>
      <c r="K1241" s="93" t="str">
        <f>VLOOKUP(Data!$J1241,tblCountries[[Actual]:[Mapping]],2,FALSE)</f>
        <v>Australia</v>
      </c>
      <c r="L1241" s="93" t="str">
        <f>VLOOKUP(Data!$J1241,tblCountries[[Actual]:[Continente]],3,FALSE)</f>
        <v>Oceania</v>
      </c>
      <c r="M1241" s="93" t="s">
        <v>8</v>
      </c>
      <c r="N1241" s="97">
        <v>5</v>
      </c>
      <c r="O1241" s="98" t="s">
        <v>4021</v>
      </c>
      <c r="P1241" s="99" t="s">
        <v>4030</v>
      </c>
      <c r="Q1241" s="100" t="s">
        <v>4049</v>
      </c>
    </row>
    <row r="1242" spans="2:17" ht="15" customHeight="1" x14ac:dyDescent="0.25">
      <c r="B1242" s="93" t="s">
        <v>3237</v>
      </c>
      <c r="C1242" s="94">
        <v>41058.361967592595</v>
      </c>
      <c r="D1242" s="95">
        <v>110000</v>
      </c>
      <c r="E1242" s="93">
        <v>110000</v>
      </c>
      <c r="F1242" s="93" t="s">
        <v>81</v>
      </c>
      <c r="G1242" s="96">
        <f>Data!$E1242*VLOOKUP(Data!$F1242,tblXrate[],2,FALSE)</f>
        <v>112190.06220428993</v>
      </c>
      <c r="H1242" s="93" t="s">
        <v>19</v>
      </c>
      <c r="I1242" s="93" t="s">
        <v>19</v>
      </c>
      <c r="J1242" s="93" t="s">
        <v>83</v>
      </c>
      <c r="K1242" s="93" t="str">
        <f>VLOOKUP(Data!$J1242,tblCountries[[Actual]:[Mapping]],2,FALSE)</f>
        <v>Australia</v>
      </c>
      <c r="L1242" s="93" t="str">
        <f>VLOOKUP(Data!$J1242,tblCountries[[Actual]:[Continente]],3,FALSE)</f>
        <v>Oceania</v>
      </c>
      <c r="M1242" s="93" t="s">
        <v>17</v>
      </c>
      <c r="N1242" s="97">
        <v>7</v>
      </c>
      <c r="O1242" s="98" t="s">
        <v>4021</v>
      </c>
      <c r="P1242" s="99" t="s">
        <v>4031</v>
      </c>
      <c r="Q1242" s="100" t="s">
        <v>4049</v>
      </c>
    </row>
    <row r="1243" spans="2:17" ht="15" customHeight="1" x14ac:dyDescent="0.25">
      <c r="B1243" s="93" t="s">
        <v>3238</v>
      </c>
      <c r="C1243" s="94">
        <v>41058.366527777776</v>
      </c>
      <c r="D1243" s="95">
        <v>40000</v>
      </c>
      <c r="E1243" s="93">
        <v>40000</v>
      </c>
      <c r="F1243" s="93" t="s">
        <v>5</v>
      </c>
      <c r="G1243" s="96">
        <f>Data!$E1243*VLOOKUP(Data!$F1243,tblXrate[],2,FALSE)</f>
        <v>40000</v>
      </c>
      <c r="H1243" s="93" t="s">
        <v>1413</v>
      </c>
      <c r="I1243" s="93" t="s">
        <v>51</v>
      </c>
      <c r="J1243" s="93" t="s">
        <v>14</v>
      </c>
      <c r="K1243" s="93" t="str">
        <f>VLOOKUP(Data!$J1243,tblCountries[[Actual]:[Mapping]],2,FALSE)</f>
        <v>USA</v>
      </c>
      <c r="L1243" s="93" t="str">
        <f>VLOOKUP(Data!$J1243,tblCountries[[Actual]:[Continente]],3,FALSE)</f>
        <v>America</v>
      </c>
      <c r="M1243" s="93" t="s">
        <v>17</v>
      </c>
      <c r="N1243" s="97">
        <v>18</v>
      </c>
      <c r="O1243" s="99" t="s">
        <v>4022</v>
      </c>
      <c r="P1243" s="99" t="s">
        <v>4029</v>
      </c>
      <c r="Q1243" s="100" t="s">
        <v>4048</v>
      </c>
    </row>
    <row r="1244" spans="2:17" ht="15" customHeight="1" x14ac:dyDescent="0.25">
      <c r="B1244" s="93" t="s">
        <v>3239</v>
      </c>
      <c r="C1244" s="94">
        <v>41058.374780092592</v>
      </c>
      <c r="D1244" s="95">
        <v>107000</v>
      </c>
      <c r="E1244" s="93">
        <v>107000</v>
      </c>
      <c r="F1244" s="93" t="s">
        <v>5</v>
      </c>
      <c r="G1244" s="96">
        <f>Data!$E1244*VLOOKUP(Data!$F1244,tblXrate[],2,FALSE)</f>
        <v>107000</v>
      </c>
      <c r="H1244" s="93" t="s">
        <v>1414</v>
      </c>
      <c r="I1244" s="93" t="s">
        <v>309</v>
      </c>
      <c r="J1244" s="93" t="s">
        <v>14</v>
      </c>
      <c r="K1244" s="93" t="str">
        <f>VLOOKUP(Data!$J1244,tblCountries[[Actual]:[Mapping]],2,FALSE)</f>
        <v>USA</v>
      </c>
      <c r="L1244" s="93" t="str">
        <f>VLOOKUP(Data!$J1244,tblCountries[[Actual]:[Continente]],3,FALSE)</f>
        <v>America</v>
      </c>
      <c r="M1244" s="93" t="s">
        <v>8</v>
      </c>
      <c r="N1244" s="97">
        <v>12</v>
      </c>
      <c r="O1244" s="99" t="s">
        <v>4020</v>
      </c>
      <c r="P1244" s="99" t="s">
        <v>4031</v>
      </c>
      <c r="Q1244" s="100" t="s">
        <v>4049</v>
      </c>
    </row>
    <row r="1245" spans="2:17" ht="15" customHeight="1" x14ac:dyDescent="0.25">
      <c r="B1245" s="93" t="s">
        <v>3240</v>
      </c>
      <c r="C1245" s="94">
        <v>41058.385520833333</v>
      </c>
      <c r="D1245" s="95">
        <v>82000</v>
      </c>
      <c r="E1245" s="93">
        <v>82000</v>
      </c>
      <c r="F1245" s="93" t="s">
        <v>5</v>
      </c>
      <c r="G1245" s="96">
        <f>Data!$E1245*VLOOKUP(Data!$F1245,tblXrate[],2,FALSE)</f>
        <v>82000</v>
      </c>
      <c r="H1245" s="93" t="s">
        <v>1415</v>
      </c>
      <c r="I1245" s="93" t="s">
        <v>51</v>
      </c>
      <c r="J1245" s="93" t="s">
        <v>14</v>
      </c>
      <c r="K1245" s="93" t="str">
        <f>VLOOKUP(Data!$J1245,tblCountries[[Actual]:[Mapping]],2,FALSE)</f>
        <v>USA</v>
      </c>
      <c r="L1245" s="93" t="str">
        <f>VLOOKUP(Data!$J1245,tblCountries[[Actual]:[Continente]],3,FALSE)</f>
        <v>America</v>
      </c>
      <c r="M1245" s="93" t="s">
        <v>8</v>
      </c>
      <c r="N1245" s="97">
        <v>10</v>
      </c>
      <c r="O1245" s="99" t="s">
        <v>4020</v>
      </c>
      <c r="P1245" s="99" t="s">
        <v>4030</v>
      </c>
      <c r="Q1245" s="100" t="s">
        <v>4049</v>
      </c>
    </row>
    <row r="1246" spans="2:17" ht="15" customHeight="1" x14ac:dyDescent="0.25">
      <c r="B1246" s="93" t="s">
        <v>3241</v>
      </c>
      <c r="C1246" s="94">
        <v>41058.39271990741</v>
      </c>
      <c r="D1246" s="95">
        <v>100000</v>
      </c>
      <c r="E1246" s="93">
        <v>100000</v>
      </c>
      <c r="F1246" s="93" t="s">
        <v>81</v>
      </c>
      <c r="G1246" s="96">
        <f>Data!$E1246*VLOOKUP(Data!$F1246,tblXrate[],2,FALSE)</f>
        <v>101990.96564026357</v>
      </c>
      <c r="H1246" s="93" t="s">
        <v>1416</v>
      </c>
      <c r="I1246" s="93" t="s">
        <v>355</v>
      </c>
      <c r="J1246" s="93" t="s">
        <v>83</v>
      </c>
      <c r="K1246" s="93" t="str">
        <f>VLOOKUP(Data!$J1246,tblCountries[[Actual]:[Mapping]],2,FALSE)</f>
        <v>Australia</v>
      </c>
      <c r="L1246" s="93" t="str">
        <f>VLOOKUP(Data!$J1246,tblCountries[[Actual]:[Continente]],3,FALSE)</f>
        <v>Oceania</v>
      </c>
      <c r="M1246" s="93" t="s">
        <v>8</v>
      </c>
      <c r="N1246" s="97">
        <v>15</v>
      </c>
      <c r="O1246" s="99" t="s">
        <v>4020</v>
      </c>
      <c r="P1246" s="99" t="s">
        <v>4031</v>
      </c>
      <c r="Q1246" s="100" t="s">
        <v>4049</v>
      </c>
    </row>
    <row r="1247" spans="2:17" ht="15" customHeight="1" x14ac:dyDescent="0.25">
      <c r="B1247" s="93" t="s">
        <v>3242</v>
      </c>
      <c r="C1247" s="94">
        <v>41058.40115740741</v>
      </c>
      <c r="D1247" s="95" t="s">
        <v>1417</v>
      </c>
      <c r="E1247" s="93">
        <v>43000</v>
      </c>
      <c r="F1247" s="93" t="s">
        <v>5</v>
      </c>
      <c r="G1247" s="96">
        <f>Data!$E1247*VLOOKUP(Data!$F1247,tblXrate[],2,FALSE)</f>
        <v>43000</v>
      </c>
      <c r="H1247" s="93" t="s">
        <v>1418</v>
      </c>
      <c r="I1247" s="93" t="s">
        <v>51</v>
      </c>
      <c r="J1247" s="93" t="s">
        <v>83</v>
      </c>
      <c r="K1247" s="93" t="str">
        <f>VLOOKUP(Data!$J1247,tblCountries[[Actual]:[Mapping]],2,FALSE)</f>
        <v>Australia</v>
      </c>
      <c r="L1247" s="93" t="str">
        <f>VLOOKUP(Data!$J1247,tblCountries[[Actual]:[Continente]],3,FALSE)</f>
        <v>Oceania</v>
      </c>
      <c r="M1247" s="93" t="s">
        <v>17</v>
      </c>
      <c r="N1247" s="97">
        <v>4</v>
      </c>
      <c r="O1247" s="99" t="s">
        <v>4024</v>
      </c>
      <c r="P1247" s="99" t="s">
        <v>4029</v>
      </c>
      <c r="Q1247" s="100" t="s">
        <v>4048</v>
      </c>
    </row>
    <row r="1248" spans="2:17" ht="15" customHeight="1" x14ac:dyDescent="0.25">
      <c r="B1248" s="93" t="s">
        <v>3243</v>
      </c>
      <c r="C1248" s="94">
        <v>41058.401550925926</v>
      </c>
      <c r="D1248" s="95">
        <v>69000</v>
      </c>
      <c r="E1248" s="93">
        <v>69000</v>
      </c>
      <c r="F1248" s="93" t="s">
        <v>5</v>
      </c>
      <c r="G1248" s="96">
        <f>Data!$E1248*VLOOKUP(Data!$F1248,tblXrate[],2,FALSE)</f>
        <v>69000</v>
      </c>
      <c r="H1248" s="93" t="s">
        <v>1419</v>
      </c>
      <c r="I1248" s="93" t="s">
        <v>487</v>
      </c>
      <c r="J1248" s="93" t="s">
        <v>14</v>
      </c>
      <c r="K1248" s="93" t="str">
        <f>VLOOKUP(Data!$J1248,tblCountries[[Actual]:[Mapping]],2,FALSE)</f>
        <v>USA</v>
      </c>
      <c r="L1248" s="93" t="str">
        <f>VLOOKUP(Data!$J1248,tblCountries[[Actual]:[Continente]],3,FALSE)</f>
        <v>America</v>
      </c>
      <c r="M1248" s="93" t="s">
        <v>8</v>
      </c>
      <c r="N1248" s="97">
        <v>20</v>
      </c>
      <c r="O1248" s="99" t="s">
        <v>4022</v>
      </c>
      <c r="P1248" s="99" t="s">
        <v>4030</v>
      </c>
      <c r="Q1248" s="100" t="s">
        <v>4049</v>
      </c>
    </row>
    <row r="1249" spans="2:17" ht="15" customHeight="1" x14ac:dyDescent="0.25">
      <c r="B1249" s="93" t="s">
        <v>3244</v>
      </c>
      <c r="C1249" s="94">
        <v>41058.408182870371</v>
      </c>
      <c r="D1249" s="95">
        <v>30000</v>
      </c>
      <c r="E1249" s="93">
        <v>30000</v>
      </c>
      <c r="F1249" s="93" t="s">
        <v>5</v>
      </c>
      <c r="G1249" s="96">
        <f>Data!$E1249*VLOOKUP(Data!$F1249,tblXrate[],2,FALSE)</f>
        <v>30000</v>
      </c>
      <c r="H1249" s="93" t="s">
        <v>1420</v>
      </c>
      <c r="I1249" s="93" t="s">
        <v>51</v>
      </c>
      <c r="J1249" s="93" t="s">
        <v>7</v>
      </c>
      <c r="K1249" s="93" t="str">
        <f>VLOOKUP(Data!$J1249,tblCountries[[Actual]:[Mapping]],2,FALSE)</f>
        <v>India</v>
      </c>
      <c r="L1249" s="93" t="str">
        <f>VLOOKUP(Data!$J1249,tblCountries[[Actual]:[Continente]],3,FALSE)</f>
        <v>Asia</v>
      </c>
      <c r="M1249" s="93" t="s">
        <v>17</v>
      </c>
      <c r="N1249" s="97">
        <v>3</v>
      </c>
      <c r="O1249" s="99" t="s">
        <v>4024</v>
      </c>
      <c r="P1249" s="99" t="s">
        <v>4029</v>
      </c>
      <c r="Q1249" s="100" t="s">
        <v>4048</v>
      </c>
    </row>
    <row r="1250" spans="2:17" ht="15" customHeight="1" x14ac:dyDescent="0.25">
      <c r="B1250" s="93" t="s">
        <v>3245</v>
      </c>
      <c r="C1250" s="94">
        <v>41058.411134259259</v>
      </c>
      <c r="D1250" s="95" t="s">
        <v>1421</v>
      </c>
      <c r="E1250" s="93">
        <v>48000</v>
      </c>
      <c r="F1250" s="93" t="s">
        <v>81</v>
      </c>
      <c r="G1250" s="96">
        <f>Data!$E1250*VLOOKUP(Data!$F1250,tblXrate[],2,FALSE)</f>
        <v>48955.663507326513</v>
      </c>
      <c r="H1250" s="93" t="s">
        <v>639</v>
      </c>
      <c r="I1250" s="93" t="s">
        <v>19</v>
      </c>
      <c r="J1250" s="93" t="s">
        <v>83</v>
      </c>
      <c r="K1250" s="93" t="str">
        <f>VLOOKUP(Data!$J1250,tblCountries[[Actual]:[Mapping]],2,FALSE)</f>
        <v>Australia</v>
      </c>
      <c r="L1250" s="93" t="str">
        <f>VLOOKUP(Data!$J1250,tblCountries[[Actual]:[Continente]],3,FALSE)</f>
        <v>Oceania</v>
      </c>
      <c r="M1250" s="93" t="s">
        <v>24</v>
      </c>
      <c r="N1250" s="97">
        <v>2</v>
      </c>
      <c r="O1250" s="99" t="s">
        <v>4024</v>
      </c>
      <c r="P1250" s="99" t="s">
        <v>4029</v>
      </c>
      <c r="Q1250" s="100" t="s">
        <v>4048</v>
      </c>
    </row>
    <row r="1251" spans="2:17" ht="15" customHeight="1" x14ac:dyDescent="0.25">
      <c r="B1251" s="93" t="s">
        <v>3246</v>
      </c>
      <c r="C1251" s="94">
        <v>41058.422465277778</v>
      </c>
      <c r="D1251" s="95">
        <v>70000</v>
      </c>
      <c r="E1251" s="93">
        <v>70000</v>
      </c>
      <c r="F1251" s="93" t="s">
        <v>5</v>
      </c>
      <c r="G1251" s="96">
        <f>Data!$E1251*VLOOKUP(Data!$F1251,tblXrate[],2,FALSE)</f>
        <v>70000</v>
      </c>
      <c r="H1251" s="93" t="s">
        <v>200</v>
      </c>
      <c r="I1251" s="93" t="s">
        <v>51</v>
      </c>
      <c r="J1251" s="93" t="s">
        <v>14</v>
      </c>
      <c r="K1251" s="93" t="str">
        <f>VLOOKUP(Data!$J1251,tblCountries[[Actual]:[Mapping]],2,FALSE)</f>
        <v>USA</v>
      </c>
      <c r="L1251" s="93" t="str">
        <f>VLOOKUP(Data!$J1251,tblCountries[[Actual]:[Continente]],3,FALSE)</f>
        <v>America</v>
      </c>
      <c r="M1251" s="93" t="s">
        <v>8</v>
      </c>
      <c r="N1251" s="97">
        <v>8</v>
      </c>
      <c r="O1251" s="98" t="s">
        <v>4021</v>
      </c>
      <c r="P1251" s="99" t="s">
        <v>4030</v>
      </c>
      <c r="Q1251" s="100" t="s">
        <v>4049</v>
      </c>
    </row>
    <row r="1252" spans="2:17" ht="15" customHeight="1" x14ac:dyDescent="0.25">
      <c r="B1252" s="93" t="s">
        <v>3247</v>
      </c>
      <c r="C1252" s="94">
        <v>41058.423344907409</v>
      </c>
      <c r="D1252" s="95">
        <v>45000</v>
      </c>
      <c r="E1252" s="93">
        <v>45000</v>
      </c>
      <c r="F1252" s="93" t="s">
        <v>5</v>
      </c>
      <c r="G1252" s="96">
        <f>Data!$E1252*VLOOKUP(Data!$F1252,tblXrate[],2,FALSE)</f>
        <v>45000</v>
      </c>
      <c r="H1252" s="93" t="s">
        <v>1422</v>
      </c>
      <c r="I1252" s="93" t="s">
        <v>19</v>
      </c>
      <c r="J1252" s="93" t="s">
        <v>14</v>
      </c>
      <c r="K1252" s="93" t="str">
        <f>VLOOKUP(Data!$J1252,tblCountries[[Actual]:[Mapping]],2,FALSE)</f>
        <v>USA</v>
      </c>
      <c r="L1252" s="93" t="str">
        <f>VLOOKUP(Data!$J1252,tblCountries[[Actual]:[Continente]],3,FALSE)</f>
        <v>America</v>
      </c>
      <c r="M1252" s="93" t="s">
        <v>8</v>
      </c>
      <c r="N1252" s="97">
        <v>7</v>
      </c>
      <c r="O1252" s="98" t="s">
        <v>4021</v>
      </c>
      <c r="P1252" s="99" t="s">
        <v>4029</v>
      </c>
      <c r="Q1252" s="100" t="s">
        <v>4048</v>
      </c>
    </row>
    <row r="1253" spans="2:17" ht="15" customHeight="1" x14ac:dyDescent="0.25">
      <c r="B1253" s="93" t="s">
        <v>3248</v>
      </c>
      <c r="C1253" s="94">
        <v>41058.424629629626</v>
      </c>
      <c r="D1253" s="95">
        <v>35000</v>
      </c>
      <c r="E1253" s="93">
        <v>35000</v>
      </c>
      <c r="F1253" s="93" t="s">
        <v>5</v>
      </c>
      <c r="G1253" s="96">
        <f>Data!$E1253*VLOOKUP(Data!$F1253,tblXrate[],2,FALSE)</f>
        <v>35000</v>
      </c>
      <c r="H1253" s="93" t="s">
        <v>1423</v>
      </c>
      <c r="I1253" s="93" t="s">
        <v>3940</v>
      </c>
      <c r="J1253" s="93" t="s">
        <v>1128</v>
      </c>
      <c r="K1253" s="93" t="str">
        <f>VLOOKUP(Data!$J1253,tblCountries[[Actual]:[Mapping]],2,FALSE)</f>
        <v>Malaysia</v>
      </c>
      <c r="L1253" s="93" t="str">
        <f>VLOOKUP(Data!$J1253,tblCountries[[Actual]:[Continente]],3,FALSE)</f>
        <v>Asia</v>
      </c>
      <c r="M1253" s="93" t="s">
        <v>12</v>
      </c>
      <c r="N1253" s="97">
        <v>12</v>
      </c>
      <c r="O1253" s="99" t="s">
        <v>4020</v>
      </c>
      <c r="P1253" s="99" t="s">
        <v>4029</v>
      </c>
      <c r="Q1253" s="100" t="s">
        <v>4048</v>
      </c>
    </row>
    <row r="1254" spans="2:17" ht="15" customHeight="1" x14ac:dyDescent="0.25">
      <c r="B1254" s="93" t="s">
        <v>3249</v>
      </c>
      <c r="C1254" s="94">
        <v>41058.447094907409</v>
      </c>
      <c r="D1254" s="95">
        <v>500000</v>
      </c>
      <c r="E1254" s="93">
        <v>500000</v>
      </c>
      <c r="F1254" s="93" t="s">
        <v>39</v>
      </c>
      <c r="G1254" s="96">
        <f>Data!$E1254*VLOOKUP(Data!$F1254,tblXrate[],2,FALSE)</f>
        <v>8903.9583437212841</v>
      </c>
      <c r="H1254" s="93" t="s">
        <v>1424</v>
      </c>
      <c r="I1254" s="93" t="s">
        <v>51</v>
      </c>
      <c r="J1254" s="93" t="s">
        <v>7</v>
      </c>
      <c r="K1254" s="93" t="str">
        <f>VLOOKUP(Data!$J1254,tblCountries[[Actual]:[Mapping]],2,FALSE)</f>
        <v>India</v>
      </c>
      <c r="L1254" s="93" t="str">
        <f>VLOOKUP(Data!$J1254,tblCountries[[Actual]:[Continente]],3,FALSE)</f>
        <v>Asia</v>
      </c>
      <c r="M1254" s="93" t="s">
        <v>17</v>
      </c>
      <c r="N1254" s="97">
        <v>29</v>
      </c>
      <c r="O1254" s="99" t="s">
        <v>4023</v>
      </c>
      <c r="P1254" s="99" t="s">
        <v>4027</v>
      </c>
      <c r="Q1254" s="100" t="s">
        <v>4048</v>
      </c>
    </row>
    <row r="1255" spans="2:17" ht="15" customHeight="1" x14ac:dyDescent="0.25">
      <c r="B1255" s="93" t="s">
        <v>3250</v>
      </c>
      <c r="C1255" s="94">
        <v>41058.448449074072</v>
      </c>
      <c r="D1255" s="95" t="s">
        <v>1425</v>
      </c>
      <c r="E1255" s="93">
        <v>89500</v>
      </c>
      <c r="F1255" s="93" t="s">
        <v>3904</v>
      </c>
      <c r="G1255" s="96">
        <f>Data!$E1255*VLOOKUP(Data!$F1255,tblXrate[],2,FALSE)</f>
        <v>28353.650809742252</v>
      </c>
      <c r="H1255" s="93" t="s">
        <v>51</v>
      </c>
      <c r="I1255" s="93" t="s">
        <v>51</v>
      </c>
      <c r="J1255" s="93" t="s">
        <v>1128</v>
      </c>
      <c r="K1255" s="93" t="str">
        <f>VLOOKUP(Data!$J1255,tblCountries[[Actual]:[Mapping]],2,FALSE)</f>
        <v>Malaysia</v>
      </c>
      <c r="L1255" s="93" t="str">
        <f>VLOOKUP(Data!$J1255,tblCountries[[Actual]:[Continente]],3,FALSE)</f>
        <v>Asia</v>
      </c>
      <c r="M1255" s="93" t="s">
        <v>17</v>
      </c>
      <c r="N1255" s="97">
        <v>20</v>
      </c>
      <c r="O1255" s="99" t="s">
        <v>4022</v>
      </c>
      <c r="P1255" s="99" t="s">
        <v>4029</v>
      </c>
      <c r="Q1255" s="100" t="s">
        <v>4048</v>
      </c>
    </row>
    <row r="1256" spans="2:17" ht="15" customHeight="1" x14ac:dyDescent="0.25">
      <c r="B1256" s="93" t="s">
        <v>3251</v>
      </c>
      <c r="C1256" s="94">
        <v>41058.450381944444</v>
      </c>
      <c r="D1256" s="95" t="s">
        <v>1426</v>
      </c>
      <c r="E1256" s="93">
        <v>11800</v>
      </c>
      <c r="F1256" s="93" t="s">
        <v>5</v>
      </c>
      <c r="G1256" s="96">
        <f>Data!$E1256*VLOOKUP(Data!$F1256,tblXrate[],2,FALSE)</f>
        <v>11800</v>
      </c>
      <c r="H1256" s="93" t="s">
        <v>1427</v>
      </c>
      <c r="I1256" s="93" t="s">
        <v>19</v>
      </c>
      <c r="J1256" s="93" t="s">
        <v>7</v>
      </c>
      <c r="K1256" s="93" t="str">
        <f>VLOOKUP(Data!$J1256,tblCountries[[Actual]:[Mapping]],2,FALSE)</f>
        <v>India</v>
      </c>
      <c r="L1256" s="93" t="str">
        <f>VLOOKUP(Data!$J1256,tblCountries[[Actual]:[Continente]],3,FALSE)</f>
        <v>Asia</v>
      </c>
      <c r="M1256" s="93" t="s">
        <v>8</v>
      </c>
      <c r="N1256" s="97">
        <v>10</v>
      </c>
      <c r="O1256" s="99" t="s">
        <v>4020</v>
      </c>
      <c r="P1256" s="99" t="s">
        <v>4027</v>
      </c>
      <c r="Q1256" s="100" t="s">
        <v>4048</v>
      </c>
    </row>
    <row r="1257" spans="2:17" ht="15" customHeight="1" x14ac:dyDescent="0.25">
      <c r="B1257" s="93" t="s">
        <v>3252</v>
      </c>
      <c r="C1257" s="94">
        <v>41058.452106481483</v>
      </c>
      <c r="D1257" s="95" t="s">
        <v>1428</v>
      </c>
      <c r="E1257" s="93">
        <v>360000</v>
      </c>
      <c r="F1257" s="93" t="s">
        <v>39</v>
      </c>
      <c r="G1257" s="96">
        <f>Data!$E1257*VLOOKUP(Data!$F1257,tblXrate[],2,FALSE)</f>
        <v>6410.8500074793246</v>
      </c>
      <c r="H1257" s="93" t="s">
        <v>1429</v>
      </c>
      <c r="I1257" s="93" t="s">
        <v>51</v>
      </c>
      <c r="J1257" s="93" t="s">
        <v>7</v>
      </c>
      <c r="K1257" s="93" t="str">
        <f>VLOOKUP(Data!$J1257,tblCountries[[Actual]:[Mapping]],2,FALSE)</f>
        <v>India</v>
      </c>
      <c r="L1257" s="93" t="str">
        <f>VLOOKUP(Data!$J1257,tblCountries[[Actual]:[Continente]],3,FALSE)</f>
        <v>Asia</v>
      </c>
      <c r="M1257" s="93" t="s">
        <v>12</v>
      </c>
      <c r="N1257" s="97">
        <v>6</v>
      </c>
      <c r="O1257" s="98" t="s">
        <v>4021</v>
      </c>
      <c r="P1257" s="99" t="s">
        <v>4027</v>
      </c>
      <c r="Q1257" s="100" t="s">
        <v>4048</v>
      </c>
    </row>
    <row r="1258" spans="2:17" ht="15" customHeight="1" x14ac:dyDescent="0.25">
      <c r="B1258" s="93" t="s">
        <v>3253</v>
      </c>
      <c r="C1258" s="94">
        <v>41058.45244212963</v>
      </c>
      <c r="D1258" s="95">
        <v>50000</v>
      </c>
      <c r="E1258" s="93">
        <v>50000</v>
      </c>
      <c r="F1258" s="93" t="s">
        <v>5</v>
      </c>
      <c r="G1258" s="96">
        <f>Data!$E1258*VLOOKUP(Data!$F1258,tblXrate[],2,FALSE)</f>
        <v>50000</v>
      </c>
      <c r="H1258" s="93" t="s">
        <v>152</v>
      </c>
      <c r="I1258" s="93" t="s">
        <v>19</v>
      </c>
      <c r="J1258" s="93" t="s">
        <v>14</v>
      </c>
      <c r="K1258" s="93" t="str">
        <f>VLOOKUP(Data!$J1258,tblCountries[[Actual]:[Mapping]],2,FALSE)</f>
        <v>USA</v>
      </c>
      <c r="L1258" s="93" t="str">
        <f>VLOOKUP(Data!$J1258,tblCountries[[Actual]:[Continente]],3,FALSE)</f>
        <v>America</v>
      </c>
      <c r="M1258" s="93" t="s">
        <v>8</v>
      </c>
      <c r="N1258" s="97">
        <v>3</v>
      </c>
      <c r="O1258" s="99" t="s">
        <v>4024</v>
      </c>
      <c r="P1258" s="99" t="s">
        <v>4030</v>
      </c>
      <c r="Q1258" s="100" t="s">
        <v>4049</v>
      </c>
    </row>
    <row r="1259" spans="2:17" ht="15" customHeight="1" x14ac:dyDescent="0.25">
      <c r="B1259" s="93" t="s">
        <v>3254</v>
      </c>
      <c r="C1259" s="94">
        <v>41058.458703703705</v>
      </c>
      <c r="D1259" s="95">
        <v>85000</v>
      </c>
      <c r="E1259" s="93">
        <v>85000</v>
      </c>
      <c r="F1259" s="93" t="s">
        <v>5</v>
      </c>
      <c r="G1259" s="96">
        <f>Data!$E1259*VLOOKUP(Data!$F1259,tblXrate[],2,FALSE)</f>
        <v>85000</v>
      </c>
      <c r="H1259" s="93" t="s">
        <v>1430</v>
      </c>
      <c r="I1259" s="93" t="s">
        <v>51</v>
      </c>
      <c r="J1259" s="93" t="s">
        <v>1431</v>
      </c>
      <c r="K1259" s="93" t="str">
        <f>VLOOKUP(Data!$J1259,tblCountries[[Actual]:[Mapping]],2,FALSE)</f>
        <v>Sri Lanka</v>
      </c>
      <c r="L1259" s="93" t="str">
        <f>VLOOKUP(Data!$J1259,tblCountries[[Actual]:[Continente]],3,FALSE)</f>
        <v>Asia</v>
      </c>
      <c r="M1259" s="93" t="s">
        <v>12</v>
      </c>
      <c r="N1259" s="97">
        <v>10</v>
      </c>
      <c r="O1259" s="99" t="s">
        <v>4020</v>
      </c>
      <c r="P1259" s="99" t="s">
        <v>4030</v>
      </c>
      <c r="Q1259" s="100" t="s">
        <v>4049</v>
      </c>
    </row>
    <row r="1260" spans="2:17" ht="15" customHeight="1" x14ac:dyDescent="0.25">
      <c r="B1260" s="93" t="s">
        <v>3255</v>
      </c>
      <c r="C1260" s="94">
        <v>41058.483252314814</v>
      </c>
      <c r="D1260" s="95" t="s">
        <v>1432</v>
      </c>
      <c r="E1260" s="93">
        <v>1000000</v>
      </c>
      <c r="F1260" s="93" t="s">
        <v>39</v>
      </c>
      <c r="G1260" s="96">
        <f>Data!$E1260*VLOOKUP(Data!$F1260,tblXrate[],2,FALSE)</f>
        <v>17807.916687442568</v>
      </c>
      <c r="H1260" s="93" t="s">
        <v>51</v>
      </c>
      <c r="I1260" s="93" t="s">
        <v>51</v>
      </c>
      <c r="J1260" s="93" t="s">
        <v>7</v>
      </c>
      <c r="K1260" s="93" t="str">
        <f>VLOOKUP(Data!$J1260,tblCountries[[Actual]:[Mapping]],2,FALSE)</f>
        <v>India</v>
      </c>
      <c r="L1260" s="93" t="str">
        <f>VLOOKUP(Data!$J1260,tblCountries[[Actual]:[Continente]],3,FALSE)</f>
        <v>Asia</v>
      </c>
      <c r="M1260" s="93" t="s">
        <v>17</v>
      </c>
      <c r="N1260" s="97">
        <v>10</v>
      </c>
      <c r="O1260" s="99" t="s">
        <v>4020</v>
      </c>
      <c r="P1260" s="99" t="s">
        <v>4028</v>
      </c>
      <c r="Q1260" s="100" t="s">
        <v>4048</v>
      </c>
    </row>
    <row r="1261" spans="2:17" ht="15" customHeight="1" x14ac:dyDescent="0.25">
      <c r="B1261" s="93" t="s">
        <v>3256</v>
      </c>
      <c r="C1261" s="94">
        <v>41058.49082175926</v>
      </c>
      <c r="D1261" s="95" t="s">
        <v>1433</v>
      </c>
      <c r="E1261" s="93">
        <v>900000</v>
      </c>
      <c r="F1261" s="93" t="s">
        <v>39</v>
      </c>
      <c r="G1261" s="96">
        <f>Data!$E1261*VLOOKUP(Data!$F1261,tblXrate[],2,FALSE)</f>
        <v>16027.125018698311</v>
      </c>
      <c r="H1261" s="93" t="s">
        <v>1434</v>
      </c>
      <c r="I1261" s="93" t="s">
        <v>487</v>
      </c>
      <c r="J1261" s="93" t="s">
        <v>7</v>
      </c>
      <c r="K1261" s="93" t="str">
        <f>VLOOKUP(Data!$J1261,tblCountries[[Actual]:[Mapping]],2,FALSE)</f>
        <v>India</v>
      </c>
      <c r="L1261" s="93" t="str">
        <f>VLOOKUP(Data!$J1261,tblCountries[[Actual]:[Continente]],3,FALSE)</f>
        <v>Asia</v>
      </c>
      <c r="M1261" s="93" t="s">
        <v>12</v>
      </c>
      <c r="N1261" s="97">
        <v>8</v>
      </c>
      <c r="O1261" s="98" t="s">
        <v>4021</v>
      </c>
      <c r="P1261" s="99" t="s">
        <v>4028</v>
      </c>
      <c r="Q1261" s="100" t="s">
        <v>4048</v>
      </c>
    </row>
    <row r="1262" spans="2:17" ht="15" customHeight="1" x14ac:dyDescent="0.25">
      <c r="B1262" s="93" t="s">
        <v>3257</v>
      </c>
      <c r="C1262" s="94">
        <v>41058.494155092594</v>
      </c>
      <c r="D1262" s="95">
        <v>192000</v>
      </c>
      <c r="E1262" s="93">
        <v>192000</v>
      </c>
      <c r="F1262" s="93" t="s">
        <v>5</v>
      </c>
      <c r="G1262" s="96">
        <f>Data!$E1262*VLOOKUP(Data!$F1262,tblXrate[],2,FALSE)</f>
        <v>192000</v>
      </c>
      <c r="H1262" s="93" t="s">
        <v>1435</v>
      </c>
      <c r="I1262" s="93" t="s">
        <v>3940</v>
      </c>
      <c r="J1262" s="93" t="s">
        <v>14</v>
      </c>
      <c r="K1262" s="93" t="str">
        <f>VLOOKUP(Data!$J1262,tblCountries[[Actual]:[Mapping]],2,FALSE)</f>
        <v>USA</v>
      </c>
      <c r="L1262" s="93" t="str">
        <f>VLOOKUP(Data!$J1262,tblCountries[[Actual]:[Continente]],3,FALSE)</f>
        <v>America</v>
      </c>
      <c r="M1262" s="93" t="s">
        <v>12</v>
      </c>
      <c r="N1262" s="97">
        <v>27</v>
      </c>
      <c r="O1262" s="99" t="s">
        <v>4023</v>
      </c>
      <c r="P1262" s="99" t="s">
        <v>4031</v>
      </c>
      <c r="Q1262" s="100" t="s">
        <v>4049</v>
      </c>
    </row>
    <row r="1263" spans="2:17" ht="15" customHeight="1" x14ac:dyDescent="0.25">
      <c r="B1263" s="93" t="s">
        <v>3258</v>
      </c>
      <c r="C1263" s="94">
        <v>41058.509745370371</v>
      </c>
      <c r="D1263" s="95">
        <v>54000</v>
      </c>
      <c r="E1263" s="93">
        <v>54000</v>
      </c>
      <c r="F1263" s="93" t="s">
        <v>5</v>
      </c>
      <c r="G1263" s="96">
        <f>Data!$E1263*VLOOKUP(Data!$F1263,tblXrate[],2,FALSE)</f>
        <v>54000</v>
      </c>
      <c r="H1263" s="93" t="s">
        <v>1436</v>
      </c>
      <c r="I1263" s="93" t="s">
        <v>19</v>
      </c>
      <c r="J1263" s="93" t="s">
        <v>14</v>
      </c>
      <c r="K1263" s="93" t="str">
        <f>VLOOKUP(Data!$J1263,tblCountries[[Actual]:[Mapping]],2,FALSE)</f>
        <v>USA</v>
      </c>
      <c r="L1263" s="93" t="str">
        <f>VLOOKUP(Data!$J1263,tblCountries[[Actual]:[Continente]],3,FALSE)</f>
        <v>America</v>
      </c>
      <c r="M1263" s="93" t="s">
        <v>12</v>
      </c>
      <c r="N1263" s="97">
        <v>6</v>
      </c>
      <c r="O1263" s="98" t="s">
        <v>4021</v>
      </c>
      <c r="P1263" s="99" t="s">
        <v>4030</v>
      </c>
      <c r="Q1263" s="100" t="s">
        <v>4049</v>
      </c>
    </row>
    <row r="1264" spans="2:17" ht="15" customHeight="1" x14ac:dyDescent="0.25">
      <c r="B1264" s="93" t="s">
        <v>3259</v>
      </c>
      <c r="C1264" s="94">
        <v>41058.511886574073</v>
      </c>
      <c r="D1264" s="95">
        <v>18000</v>
      </c>
      <c r="E1264" s="93">
        <v>18000</v>
      </c>
      <c r="F1264" s="93" t="s">
        <v>5</v>
      </c>
      <c r="G1264" s="96">
        <f>Data!$E1264*VLOOKUP(Data!$F1264,tblXrate[],2,FALSE)</f>
        <v>18000</v>
      </c>
      <c r="H1264" s="93" t="s">
        <v>51</v>
      </c>
      <c r="I1264" s="93" t="s">
        <v>51</v>
      </c>
      <c r="J1264" s="93" t="s">
        <v>7</v>
      </c>
      <c r="K1264" s="93" t="str">
        <f>VLOOKUP(Data!$J1264,tblCountries[[Actual]:[Mapping]],2,FALSE)</f>
        <v>India</v>
      </c>
      <c r="L1264" s="93" t="str">
        <f>VLOOKUP(Data!$J1264,tblCountries[[Actual]:[Continente]],3,FALSE)</f>
        <v>Asia</v>
      </c>
      <c r="M1264" s="93" t="s">
        <v>8</v>
      </c>
      <c r="N1264" s="97">
        <v>12</v>
      </c>
      <c r="O1264" s="99" t="s">
        <v>4020</v>
      </c>
      <c r="P1264" s="99" t="s">
        <v>4028</v>
      </c>
      <c r="Q1264" s="100" t="s">
        <v>4048</v>
      </c>
    </row>
    <row r="1265" spans="2:17" ht="15" customHeight="1" x14ac:dyDescent="0.25">
      <c r="B1265" s="93" t="s">
        <v>3260</v>
      </c>
      <c r="C1265" s="94">
        <v>41058.513645833336</v>
      </c>
      <c r="D1265" s="95" t="s">
        <v>1437</v>
      </c>
      <c r="E1265" s="93">
        <v>300000</v>
      </c>
      <c r="F1265" s="93" t="s">
        <v>39</v>
      </c>
      <c r="G1265" s="96">
        <f>Data!$E1265*VLOOKUP(Data!$F1265,tblXrate[],2,FALSE)</f>
        <v>5342.3750062327708</v>
      </c>
      <c r="H1265" s="93" t="s">
        <v>1438</v>
      </c>
      <c r="I1265" s="93" t="s">
        <v>3938</v>
      </c>
      <c r="J1265" s="93" t="s">
        <v>7</v>
      </c>
      <c r="K1265" s="93" t="str">
        <f>VLOOKUP(Data!$J1265,tblCountries[[Actual]:[Mapping]],2,FALSE)</f>
        <v>India</v>
      </c>
      <c r="L1265" s="93" t="str">
        <f>VLOOKUP(Data!$J1265,tblCountries[[Actual]:[Continente]],3,FALSE)</f>
        <v>Asia</v>
      </c>
      <c r="M1265" s="93" t="s">
        <v>17</v>
      </c>
      <c r="N1265" s="97">
        <v>5</v>
      </c>
      <c r="O1265" s="98" t="s">
        <v>4021</v>
      </c>
      <c r="P1265" s="99" t="s">
        <v>4027</v>
      </c>
      <c r="Q1265" s="100" t="s">
        <v>4048</v>
      </c>
    </row>
    <row r="1266" spans="2:17" ht="15" customHeight="1" x14ac:dyDescent="0.25">
      <c r="B1266" s="93" t="s">
        <v>3261</v>
      </c>
      <c r="C1266" s="94">
        <v>41058.51425925926</v>
      </c>
      <c r="D1266" s="95" t="s">
        <v>1439</v>
      </c>
      <c r="E1266" s="93">
        <v>400000</v>
      </c>
      <c r="F1266" s="93" t="s">
        <v>39</v>
      </c>
      <c r="G1266" s="96">
        <f>Data!$E1266*VLOOKUP(Data!$F1266,tblXrate[],2,FALSE)</f>
        <v>7123.1666749770275</v>
      </c>
      <c r="H1266" s="93" t="s">
        <v>764</v>
      </c>
      <c r="I1266" s="93" t="s">
        <v>51</v>
      </c>
      <c r="J1266" s="93" t="s">
        <v>7</v>
      </c>
      <c r="K1266" s="93" t="str">
        <f>VLOOKUP(Data!$J1266,tblCountries[[Actual]:[Mapping]],2,FALSE)</f>
        <v>India</v>
      </c>
      <c r="L1266" s="93" t="str">
        <f>VLOOKUP(Data!$J1266,tblCountries[[Actual]:[Continente]],3,FALSE)</f>
        <v>Asia</v>
      </c>
      <c r="M1266" s="93" t="s">
        <v>12</v>
      </c>
      <c r="N1266" s="97">
        <v>3</v>
      </c>
      <c r="O1266" s="99" t="s">
        <v>4024</v>
      </c>
      <c r="P1266" s="99" t="s">
        <v>4027</v>
      </c>
      <c r="Q1266" s="100" t="s">
        <v>4048</v>
      </c>
    </row>
    <row r="1267" spans="2:17" ht="15" customHeight="1" x14ac:dyDescent="0.25">
      <c r="B1267" s="93" t="s">
        <v>3262</v>
      </c>
      <c r="C1267" s="94">
        <v>41058.519918981481</v>
      </c>
      <c r="D1267" s="95">
        <v>15000</v>
      </c>
      <c r="E1267" s="93">
        <v>15000</v>
      </c>
      <c r="F1267" s="93" t="s">
        <v>5</v>
      </c>
      <c r="G1267" s="96">
        <f>Data!$E1267*VLOOKUP(Data!$F1267,tblXrate[],2,FALSE)</f>
        <v>15000</v>
      </c>
      <c r="H1267" s="93" t="s">
        <v>1440</v>
      </c>
      <c r="I1267" s="93" t="s">
        <v>51</v>
      </c>
      <c r="J1267" s="93" t="s">
        <v>1441</v>
      </c>
      <c r="K1267" s="93" t="str">
        <f>VLOOKUP(Data!$J1267,tblCountries[[Actual]:[Mapping]],2,FALSE)</f>
        <v>Myanmar</v>
      </c>
      <c r="L1267" s="93" t="str">
        <f>VLOOKUP(Data!$J1267,tblCountries[[Actual]:[Continente]],3,FALSE)</f>
        <v>Asia</v>
      </c>
      <c r="M1267" s="93" t="s">
        <v>8</v>
      </c>
      <c r="N1267" s="97">
        <v>10</v>
      </c>
      <c r="O1267" s="99" t="s">
        <v>4020</v>
      </c>
      <c r="P1267" s="99" t="s">
        <v>4028</v>
      </c>
      <c r="Q1267" s="100" t="s">
        <v>4048</v>
      </c>
    </row>
    <row r="1268" spans="2:17" ht="15" customHeight="1" x14ac:dyDescent="0.25">
      <c r="B1268" s="93" t="s">
        <v>3263</v>
      </c>
      <c r="C1268" s="94">
        <v>41058.520277777781</v>
      </c>
      <c r="D1268" s="95" t="s">
        <v>1442</v>
      </c>
      <c r="E1268" s="93">
        <v>14000</v>
      </c>
      <c r="F1268" s="93" t="s">
        <v>5</v>
      </c>
      <c r="G1268" s="96">
        <f>Data!$E1268*VLOOKUP(Data!$F1268,tblXrate[],2,FALSE)</f>
        <v>14000</v>
      </c>
      <c r="H1268" s="93" t="s">
        <v>1443</v>
      </c>
      <c r="I1268" s="93" t="s">
        <v>19</v>
      </c>
      <c r="J1268" s="93" t="s">
        <v>7</v>
      </c>
      <c r="K1268" s="93" t="str">
        <f>VLOOKUP(Data!$J1268,tblCountries[[Actual]:[Mapping]],2,FALSE)</f>
        <v>India</v>
      </c>
      <c r="L1268" s="93" t="str">
        <f>VLOOKUP(Data!$J1268,tblCountries[[Actual]:[Continente]],3,FALSE)</f>
        <v>Asia</v>
      </c>
      <c r="M1268" s="93" t="s">
        <v>8</v>
      </c>
      <c r="N1268" s="97">
        <v>12</v>
      </c>
      <c r="O1268" s="99" t="s">
        <v>4020</v>
      </c>
      <c r="P1268" s="99" t="s">
        <v>4028</v>
      </c>
      <c r="Q1268" s="100" t="s">
        <v>4048</v>
      </c>
    </row>
    <row r="1269" spans="2:17" ht="15" customHeight="1" x14ac:dyDescent="0.25">
      <c r="B1269" s="93" t="s">
        <v>3264</v>
      </c>
      <c r="C1269" s="94">
        <v>41058.546180555553</v>
      </c>
      <c r="D1269" s="95">
        <v>8000</v>
      </c>
      <c r="E1269" s="93">
        <v>8000</v>
      </c>
      <c r="F1269" s="93" t="s">
        <v>5</v>
      </c>
      <c r="G1269" s="96">
        <f>Data!$E1269*VLOOKUP(Data!$F1269,tblXrate[],2,FALSE)</f>
        <v>8000</v>
      </c>
      <c r="H1269" s="93" t="s">
        <v>152</v>
      </c>
      <c r="I1269" s="93" t="s">
        <v>19</v>
      </c>
      <c r="J1269" s="93" t="s">
        <v>7</v>
      </c>
      <c r="K1269" s="93" t="str">
        <f>VLOOKUP(Data!$J1269,tblCountries[[Actual]:[Mapping]],2,FALSE)</f>
        <v>India</v>
      </c>
      <c r="L1269" s="93" t="str">
        <f>VLOOKUP(Data!$J1269,tblCountries[[Actual]:[Continente]],3,FALSE)</f>
        <v>Asia</v>
      </c>
      <c r="M1269" s="93" t="s">
        <v>12</v>
      </c>
      <c r="N1269" s="97">
        <v>4</v>
      </c>
      <c r="O1269" s="99" t="s">
        <v>4024</v>
      </c>
      <c r="P1269" s="99" t="s">
        <v>4027</v>
      </c>
      <c r="Q1269" s="100" t="s">
        <v>4048</v>
      </c>
    </row>
    <row r="1270" spans="2:17" ht="15" customHeight="1" x14ac:dyDescent="0.25">
      <c r="B1270" s="93" t="s">
        <v>3265</v>
      </c>
      <c r="C1270" s="94">
        <v>41058.551342592589</v>
      </c>
      <c r="D1270" s="95">
        <v>12500</v>
      </c>
      <c r="E1270" s="93">
        <v>12500</v>
      </c>
      <c r="F1270" s="93" t="s">
        <v>5</v>
      </c>
      <c r="G1270" s="96">
        <f>Data!$E1270*VLOOKUP(Data!$F1270,tblXrate[],2,FALSE)</f>
        <v>12500</v>
      </c>
      <c r="H1270" s="93" t="s">
        <v>66</v>
      </c>
      <c r="I1270" s="93" t="s">
        <v>66</v>
      </c>
      <c r="J1270" s="93" t="s">
        <v>346</v>
      </c>
      <c r="K1270" s="93" t="str">
        <f>VLOOKUP(Data!$J1270,tblCountries[[Actual]:[Mapping]],2,FALSE)</f>
        <v>Philippines</v>
      </c>
      <c r="L1270" s="93" t="str">
        <f>VLOOKUP(Data!$J1270,tblCountries[[Actual]:[Continente]],3,FALSE)</f>
        <v>Asia</v>
      </c>
      <c r="M1270" s="93" t="s">
        <v>17</v>
      </c>
      <c r="N1270" s="97">
        <v>7</v>
      </c>
      <c r="O1270" s="98" t="s">
        <v>4021</v>
      </c>
      <c r="P1270" s="99" t="s">
        <v>4028</v>
      </c>
      <c r="Q1270" s="100" t="s">
        <v>4048</v>
      </c>
    </row>
    <row r="1271" spans="2:17" ht="15" customHeight="1" x14ac:dyDescent="0.25">
      <c r="B1271" s="93" t="s">
        <v>3266</v>
      </c>
      <c r="C1271" s="94">
        <v>41058.55228009259</v>
      </c>
      <c r="D1271" s="95">
        <v>140000</v>
      </c>
      <c r="E1271" s="93">
        <v>140000</v>
      </c>
      <c r="F1271" s="93" t="s">
        <v>5</v>
      </c>
      <c r="G1271" s="96">
        <f>Data!$E1271*VLOOKUP(Data!$F1271,tblXrate[],2,FALSE)</f>
        <v>140000</v>
      </c>
      <c r="H1271" s="93" t="s">
        <v>88</v>
      </c>
      <c r="I1271" s="93" t="s">
        <v>309</v>
      </c>
      <c r="J1271" s="93" t="s">
        <v>14</v>
      </c>
      <c r="K1271" s="93" t="str">
        <f>VLOOKUP(Data!$J1271,tblCountries[[Actual]:[Mapping]],2,FALSE)</f>
        <v>USA</v>
      </c>
      <c r="L1271" s="93" t="str">
        <f>VLOOKUP(Data!$J1271,tblCountries[[Actual]:[Continente]],3,FALSE)</f>
        <v>America</v>
      </c>
      <c r="M1271" s="93" t="s">
        <v>8</v>
      </c>
      <c r="N1271" s="97">
        <v>12</v>
      </c>
      <c r="O1271" s="99" t="s">
        <v>4020</v>
      </c>
      <c r="P1271" s="99" t="s">
        <v>4031</v>
      </c>
      <c r="Q1271" s="100" t="s">
        <v>4049</v>
      </c>
    </row>
    <row r="1272" spans="2:17" ht="15" customHeight="1" x14ac:dyDescent="0.25">
      <c r="B1272" s="93" t="s">
        <v>3267</v>
      </c>
      <c r="C1272" s="94">
        <v>41058.553298611114</v>
      </c>
      <c r="D1272" s="95">
        <v>1000</v>
      </c>
      <c r="E1272" s="93">
        <v>12000</v>
      </c>
      <c r="F1272" s="93" t="s">
        <v>5</v>
      </c>
      <c r="G1272" s="96">
        <f>Data!$E1272*VLOOKUP(Data!$F1272,tblXrate[],2,FALSE)</f>
        <v>12000</v>
      </c>
      <c r="H1272" s="93" t="s">
        <v>1444</v>
      </c>
      <c r="I1272" s="93" t="s">
        <v>355</v>
      </c>
      <c r="J1272" s="93" t="s">
        <v>1445</v>
      </c>
      <c r="K1272" s="93" t="str">
        <f>VLOOKUP(Data!$J1272,tblCountries[[Actual]:[Mapping]],2,FALSE)</f>
        <v>Pakistan</v>
      </c>
      <c r="L1272" s="93" t="str">
        <f>VLOOKUP(Data!$J1272,tblCountries[[Actual]:[Continente]],3,FALSE)</f>
        <v>Asia</v>
      </c>
      <c r="M1272" s="93" t="s">
        <v>8</v>
      </c>
      <c r="N1272" s="97">
        <v>1</v>
      </c>
      <c r="O1272" s="99" t="s">
        <v>4024</v>
      </c>
      <c r="P1272" s="99" t="s">
        <v>4028</v>
      </c>
      <c r="Q1272" s="100" t="s">
        <v>4048</v>
      </c>
    </row>
    <row r="1273" spans="2:17" ht="15" customHeight="1" x14ac:dyDescent="0.25">
      <c r="B1273" s="93" t="s">
        <v>3268</v>
      </c>
      <c r="C1273" s="94">
        <v>41058.553460648145</v>
      </c>
      <c r="D1273" s="95" t="s">
        <v>1446</v>
      </c>
      <c r="E1273" s="93">
        <v>30000</v>
      </c>
      <c r="F1273" s="93" t="s">
        <v>21</v>
      </c>
      <c r="G1273" s="96">
        <f>Data!$E1273*VLOOKUP(Data!$F1273,tblXrate[],2,FALSE)</f>
        <v>38111.983169748237</v>
      </c>
      <c r="H1273" s="93" t="s">
        <v>1447</v>
      </c>
      <c r="I1273" s="93" t="s">
        <v>19</v>
      </c>
      <c r="J1273" s="93" t="s">
        <v>58</v>
      </c>
      <c r="K1273" s="93" t="str">
        <f>VLOOKUP(Data!$J1273,tblCountries[[Actual]:[Mapping]],2,FALSE)</f>
        <v>Belgium</v>
      </c>
      <c r="L1273" s="93" t="str">
        <f>VLOOKUP(Data!$J1273,tblCountries[[Actual]:[Continente]],3,FALSE)</f>
        <v>Europa</v>
      </c>
      <c r="M1273" s="93" t="s">
        <v>17</v>
      </c>
      <c r="N1273" s="97">
        <v>15</v>
      </c>
      <c r="O1273" s="99" t="s">
        <v>4020</v>
      </c>
      <c r="P1273" s="99" t="s">
        <v>4029</v>
      </c>
      <c r="Q1273" s="100" t="s">
        <v>4048</v>
      </c>
    </row>
    <row r="1274" spans="2:17" ht="15" customHeight="1" x14ac:dyDescent="0.25">
      <c r="B1274" s="93" t="s">
        <v>3269</v>
      </c>
      <c r="C1274" s="94">
        <v>41058.558159722219</v>
      </c>
      <c r="D1274" s="95" t="s">
        <v>1448</v>
      </c>
      <c r="E1274" s="93">
        <v>600000</v>
      </c>
      <c r="F1274" s="93" t="s">
        <v>39</v>
      </c>
      <c r="G1274" s="96">
        <f>Data!$E1274*VLOOKUP(Data!$F1274,tblXrate[],2,FALSE)</f>
        <v>10684.750012465542</v>
      </c>
      <c r="H1274" s="93" t="s">
        <v>1449</v>
      </c>
      <c r="I1274" s="93" t="s">
        <v>51</v>
      </c>
      <c r="J1274" s="93" t="s">
        <v>7</v>
      </c>
      <c r="K1274" s="93" t="str">
        <f>VLOOKUP(Data!$J1274,tblCountries[[Actual]:[Mapping]],2,FALSE)</f>
        <v>India</v>
      </c>
      <c r="L1274" s="93" t="str">
        <f>VLOOKUP(Data!$J1274,tblCountries[[Actual]:[Continente]],3,FALSE)</f>
        <v>Asia</v>
      </c>
      <c r="M1274" s="93" t="s">
        <v>17</v>
      </c>
      <c r="N1274" s="97">
        <v>2</v>
      </c>
      <c r="O1274" s="99" t="s">
        <v>4024</v>
      </c>
      <c r="P1274" s="99" t="s">
        <v>4027</v>
      </c>
      <c r="Q1274" s="100" t="s">
        <v>4048</v>
      </c>
    </row>
    <row r="1275" spans="2:17" ht="15" customHeight="1" x14ac:dyDescent="0.25">
      <c r="B1275" s="93" t="s">
        <v>3270</v>
      </c>
      <c r="C1275" s="94">
        <v>41058.569548611114</v>
      </c>
      <c r="D1275" s="95" t="s">
        <v>1450</v>
      </c>
      <c r="E1275" s="93">
        <v>350000</v>
      </c>
      <c r="F1275" s="93" t="s">
        <v>39</v>
      </c>
      <c r="G1275" s="96">
        <f>Data!$E1275*VLOOKUP(Data!$F1275,tblXrate[],2,FALSE)</f>
        <v>6232.7708406048987</v>
      </c>
      <c r="H1275" s="93" t="s">
        <v>1451</v>
      </c>
      <c r="I1275" s="93" t="s">
        <v>19</v>
      </c>
      <c r="J1275" s="93" t="s">
        <v>7</v>
      </c>
      <c r="K1275" s="93" t="str">
        <f>VLOOKUP(Data!$J1275,tblCountries[[Actual]:[Mapping]],2,FALSE)</f>
        <v>India</v>
      </c>
      <c r="L1275" s="93" t="str">
        <f>VLOOKUP(Data!$J1275,tblCountries[[Actual]:[Continente]],3,FALSE)</f>
        <v>Asia</v>
      </c>
      <c r="M1275" s="93" t="s">
        <v>8</v>
      </c>
      <c r="N1275" s="97">
        <v>1.5</v>
      </c>
      <c r="O1275" s="99" t="s">
        <v>4024</v>
      </c>
      <c r="P1275" s="99" t="s">
        <v>4027</v>
      </c>
      <c r="Q1275" s="100" t="s">
        <v>4048</v>
      </c>
    </row>
    <row r="1276" spans="2:17" ht="15" customHeight="1" x14ac:dyDescent="0.25">
      <c r="B1276" s="93" t="s">
        <v>3271</v>
      </c>
      <c r="C1276" s="94">
        <v>41058.577928240738</v>
      </c>
      <c r="D1276" s="95">
        <v>45000</v>
      </c>
      <c r="E1276" s="93">
        <v>45000</v>
      </c>
      <c r="F1276" s="93" t="s">
        <v>5</v>
      </c>
      <c r="G1276" s="96">
        <f>Data!$E1276*VLOOKUP(Data!$F1276,tblXrate[],2,FALSE)</f>
        <v>45000</v>
      </c>
      <c r="H1276" s="93" t="s">
        <v>1452</v>
      </c>
      <c r="I1276" s="93" t="s">
        <v>19</v>
      </c>
      <c r="J1276" s="93" t="s">
        <v>16</v>
      </c>
      <c r="K1276" s="93" t="str">
        <f>VLOOKUP(Data!$J1276,tblCountries[[Actual]:[Mapping]],2,FALSE)</f>
        <v>Pakistan</v>
      </c>
      <c r="L1276" s="93" t="str">
        <f>VLOOKUP(Data!$J1276,tblCountries[[Actual]:[Continente]],3,FALSE)</f>
        <v>Asia</v>
      </c>
      <c r="M1276" s="93" t="s">
        <v>12</v>
      </c>
      <c r="N1276" s="97">
        <v>8</v>
      </c>
      <c r="O1276" s="98" t="s">
        <v>4021</v>
      </c>
      <c r="P1276" s="99" t="s">
        <v>4029</v>
      </c>
      <c r="Q1276" s="100" t="s">
        <v>4048</v>
      </c>
    </row>
    <row r="1277" spans="2:17" ht="15" customHeight="1" x14ac:dyDescent="0.25">
      <c r="B1277" s="93" t="s">
        <v>3272</v>
      </c>
      <c r="C1277" s="94">
        <v>41058.579155092593</v>
      </c>
      <c r="D1277" s="95">
        <v>80000</v>
      </c>
      <c r="E1277" s="93">
        <v>80000</v>
      </c>
      <c r="F1277" s="93" t="s">
        <v>5</v>
      </c>
      <c r="G1277" s="96">
        <f>Data!$E1277*VLOOKUP(Data!$F1277,tblXrate[],2,FALSE)</f>
        <v>80000</v>
      </c>
      <c r="H1277" s="93" t="s">
        <v>51</v>
      </c>
      <c r="I1277" s="93" t="s">
        <v>51</v>
      </c>
      <c r="J1277" s="93" t="s">
        <v>14</v>
      </c>
      <c r="K1277" s="93" t="str">
        <f>VLOOKUP(Data!$J1277,tblCountries[[Actual]:[Mapping]],2,FALSE)</f>
        <v>USA</v>
      </c>
      <c r="L1277" s="93" t="str">
        <f>VLOOKUP(Data!$J1277,tblCountries[[Actual]:[Continente]],3,FALSE)</f>
        <v>America</v>
      </c>
      <c r="M1277" s="93" t="s">
        <v>24</v>
      </c>
      <c r="N1277" s="97">
        <v>6</v>
      </c>
      <c r="O1277" s="98" t="s">
        <v>4021</v>
      </c>
      <c r="P1277" s="99" t="s">
        <v>4030</v>
      </c>
      <c r="Q1277" s="100" t="s">
        <v>4049</v>
      </c>
    </row>
    <row r="1278" spans="2:17" ht="15" customHeight="1" x14ac:dyDescent="0.25">
      <c r="B1278" s="93" t="s">
        <v>3273</v>
      </c>
      <c r="C1278" s="94">
        <v>41058.579606481479</v>
      </c>
      <c r="D1278" s="95" t="s">
        <v>1453</v>
      </c>
      <c r="E1278" s="93">
        <v>1500000</v>
      </c>
      <c r="F1278" s="93" t="s">
        <v>39</v>
      </c>
      <c r="G1278" s="96">
        <f>Data!$E1278*VLOOKUP(Data!$F1278,tblXrate[],2,FALSE)</f>
        <v>26711.875031163851</v>
      </c>
      <c r="H1278" s="93" t="s">
        <v>19</v>
      </c>
      <c r="I1278" s="93" t="s">
        <v>19</v>
      </c>
      <c r="J1278" s="93" t="s">
        <v>7</v>
      </c>
      <c r="K1278" s="93" t="str">
        <f>VLOOKUP(Data!$J1278,tblCountries[[Actual]:[Mapping]],2,FALSE)</f>
        <v>India</v>
      </c>
      <c r="L1278" s="93" t="str">
        <f>VLOOKUP(Data!$J1278,tblCountries[[Actual]:[Continente]],3,FALSE)</f>
        <v>Asia</v>
      </c>
      <c r="M1278" s="93" t="s">
        <v>8</v>
      </c>
      <c r="N1278" s="97">
        <v>7</v>
      </c>
      <c r="O1278" s="98" t="s">
        <v>4021</v>
      </c>
      <c r="P1278" s="99" t="s">
        <v>4029</v>
      </c>
      <c r="Q1278" s="100" t="s">
        <v>4048</v>
      </c>
    </row>
    <row r="1279" spans="2:17" ht="15" customHeight="1" x14ac:dyDescent="0.25">
      <c r="B1279" s="93" t="s">
        <v>3274</v>
      </c>
      <c r="C1279" s="94">
        <v>41058.582291666666</v>
      </c>
      <c r="D1279" s="95" t="s">
        <v>1454</v>
      </c>
      <c r="E1279" s="93">
        <v>100000</v>
      </c>
      <c r="F1279" s="93" t="s">
        <v>5</v>
      </c>
      <c r="G1279" s="96">
        <f>Data!$E1279*VLOOKUP(Data!$F1279,tblXrate[],2,FALSE)</f>
        <v>100000</v>
      </c>
      <c r="H1279" s="93" t="s">
        <v>206</v>
      </c>
      <c r="I1279" s="93" t="s">
        <v>19</v>
      </c>
      <c r="J1279" s="93" t="s">
        <v>1455</v>
      </c>
      <c r="K1279" s="93" t="str">
        <f>VLOOKUP(Data!$J1279,tblCountries[[Actual]:[Mapping]],2,FALSE)</f>
        <v>Uganda</v>
      </c>
      <c r="L1279" s="93" t="str">
        <f>VLOOKUP(Data!$J1279,tblCountries[[Actual]:[Continente]],3,FALSE)</f>
        <v>Africa</v>
      </c>
      <c r="M1279" s="93" t="s">
        <v>8</v>
      </c>
      <c r="N1279" s="97">
        <v>17</v>
      </c>
      <c r="O1279" s="99" t="s">
        <v>4022</v>
      </c>
      <c r="P1279" s="99" t="s">
        <v>4031</v>
      </c>
      <c r="Q1279" s="100" t="s">
        <v>4049</v>
      </c>
    </row>
    <row r="1280" spans="2:17" ht="15" customHeight="1" x14ac:dyDescent="0.25">
      <c r="B1280" s="93" t="s">
        <v>3275</v>
      </c>
      <c r="C1280" s="94">
        <v>41058.582800925928</v>
      </c>
      <c r="D1280" s="95">
        <v>68000</v>
      </c>
      <c r="E1280" s="93">
        <v>68000</v>
      </c>
      <c r="F1280" s="93" t="s">
        <v>81</v>
      </c>
      <c r="G1280" s="96">
        <f>Data!$E1280*VLOOKUP(Data!$F1280,tblXrate[],2,FALSE)</f>
        <v>69353.856635379227</v>
      </c>
      <c r="H1280" s="93" t="s">
        <v>1456</v>
      </c>
      <c r="I1280" s="93" t="s">
        <v>51</v>
      </c>
      <c r="J1280" s="93" t="s">
        <v>83</v>
      </c>
      <c r="K1280" s="93" t="str">
        <f>VLOOKUP(Data!$J1280,tblCountries[[Actual]:[Mapping]],2,FALSE)</f>
        <v>Australia</v>
      </c>
      <c r="L1280" s="93" t="str">
        <f>VLOOKUP(Data!$J1280,tblCountries[[Actual]:[Continente]],3,FALSE)</f>
        <v>Oceania</v>
      </c>
      <c r="M1280" s="93" t="s">
        <v>8</v>
      </c>
      <c r="N1280" s="97">
        <v>10</v>
      </c>
      <c r="O1280" s="99" t="s">
        <v>4020</v>
      </c>
      <c r="P1280" s="99" t="s">
        <v>4030</v>
      </c>
      <c r="Q1280" s="100" t="s">
        <v>4049</v>
      </c>
    </row>
    <row r="1281" spans="2:17" ht="15" customHeight="1" x14ac:dyDescent="0.25">
      <c r="B1281" s="93" t="s">
        <v>3276</v>
      </c>
      <c r="C1281" s="94">
        <v>41058.590601851851</v>
      </c>
      <c r="D1281" s="95" t="s">
        <v>1457</v>
      </c>
      <c r="E1281" s="93">
        <v>49000</v>
      </c>
      <c r="F1281" s="93" t="s">
        <v>81</v>
      </c>
      <c r="G1281" s="96">
        <f>Data!$E1281*VLOOKUP(Data!$F1281,tblXrate[],2,FALSE)</f>
        <v>49975.573163729154</v>
      </c>
      <c r="H1281" s="93" t="s">
        <v>1458</v>
      </c>
      <c r="I1281" s="93" t="s">
        <v>487</v>
      </c>
      <c r="J1281" s="93" t="s">
        <v>83</v>
      </c>
      <c r="K1281" s="93" t="str">
        <f>VLOOKUP(Data!$J1281,tblCountries[[Actual]:[Mapping]],2,FALSE)</f>
        <v>Australia</v>
      </c>
      <c r="L1281" s="93" t="str">
        <f>VLOOKUP(Data!$J1281,tblCountries[[Actual]:[Continente]],3,FALSE)</f>
        <v>Oceania</v>
      </c>
      <c r="M1281" s="93" t="s">
        <v>8</v>
      </c>
      <c r="N1281" s="97">
        <v>30</v>
      </c>
      <c r="O1281" s="99" t="s">
        <v>4023</v>
      </c>
      <c r="P1281" s="99" t="s">
        <v>4029</v>
      </c>
      <c r="Q1281" s="100" t="s">
        <v>4049</v>
      </c>
    </row>
    <row r="1282" spans="2:17" ht="15" customHeight="1" x14ac:dyDescent="0.25">
      <c r="B1282" s="93" t="s">
        <v>3277</v>
      </c>
      <c r="C1282" s="94">
        <v>41058.594513888886</v>
      </c>
      <c r="D1282" s="95" t="s">
        <v>1459</v>
      </c>
      <c r="E1282" s="93">
        <v>575000</v>
      </c>
      <c r="F1282" s="93" t="s">
        <v>39</v>
      </c>
      <c r="G1282" s="96">
        <f>Data!$E1282*VLOOKUP(Data!$F1282,tblXrate[],2,FALSE)</f>
        <v>10239.552095279476</v>
      </c>
      <c r="H1282" s="93" t="s">
        <v>1460</v>
      </c>
      <c r="I1282" s="93" t="s">
        <v>51</v>
      </c>
      <c r="J1282" s="93" t="s">
        <v>7</v>
      </c>
      <c r="K1282" s="93" t="str">
        <f>VLOOKUP(Data!$J1282,tblCountries[[Actual]:[Mapping]],2,FALSE)</f>
        <v>India</v>
      </c>
      <c r="L1282" s="93" t="str">
        <f>VLOOKUP(Data!$J1282,tblCountries[[Actual]:[Continente]],3,FALSE)</f>
        <v>Asia</v>
      </c>
      <c r="M1282" s="93" t="s">
        <v>17</v>
      </c>
      <c r="N1282" s="97">
        <v>5</v>
      </c>
      <c r="O1282" s="98" t="s">
        <v>4021</v>
      </c>
      <c r="P1282" s="99" t="s">
        <v>4027</v>
      </c>
      <c r="Q1282" s="100" t="s">
        <v>4048</v>
      </c>
    </row>
    <row r="1283" spans="2:17" ht="15" customHeight="1" x14ac:dyDescent="0.25">
      <c r="B1283" s="93" t="s">
        <v>3278</v>
      </c>
      <c r="C1283" s="94">
        <v>41058.607430555552</v>
      </c>
      <c r="D1283" s="95" t="s">
        <v>1461</v>
      </c>
      <c r="E1283" s="93">
        <v>500000</v>
      </c>
      <c r="F1283" s="93" t="s">
        <v>39</v>
      </c>
      <c r="G1283" s="96">
        <f>Data!$E1283*VLOOKUP(Data!$F1283,tblXrate[],2,FALSE)</f>
        <v>8903.9583437212841</v>
      </c>
      <c r="H1283" s="93" t="s">
        <v>1462</v>
      </c>
      <c r="I1283" s="93" t="s">
        <v>278</v>
      </c>
      <c r="J1283" s="93" t="s">
        <v>7</v>
      </c>
      <c r="K1283" s="93" t="str">
        <f>VLOOKUP(Data!$J1283,tblCountries[[Actual]:[Mapping]],2,FALSE)</f>
        <v>India</v>
      </c>
      <c r="L1283" s="93" t="str">
        <f>VLOOKUP(Data!$J1283,tblCountries[[Actual]:[Continente]],3,FALSE)</f>
        <v>Asia</v>
      </c>
      <c r="M1283" s="93" t="s">
        <v>8</v>
      </c>
      <c r="N1283" s="97">
        <v>2</v>
      </c>
      <c r="O1283" s="99" t="s">
        <v>4024</v>
      </c>
      <c r="P1283" s="99" t="s">
        <v>4027</v>
      </c>
      <c r="Q1283" s="100" t="s">
        <v>4048</v>
      </c>
    </row>
    <row r="1284" spans="2:17" ht="15" customHeight="1" x14ac:dyDescent="0.25">
      <c r="B1284" s="93" t="s">
        <v>3279</v>
      </c>
      <c r="C1284" s="94">
        <v>41058.621770833335</v>
      </c>
      <c r="D1284" s="95" t="s">
        <v>1463</v>
      </c>
      <c r="E1284" s="93">
        <v>36000</v>
      </c>
      <c r="F1284" s="93" t="s">
        <v>5</v>
      </c>
      <c r="G1284" s="96">
        <f>Data!$E1284*VLOOKUP(Data!$F1284,tblXrate[],2,FALSE)</f>
        <v>36000</v>
      </c>
      <c r="H1284" s="93" t="s">
        <v>262</v>
      </c>
      <c r="I1284" s="93" t="s">
        <v>19</v>
      </c>
      <c r="J1284" s="93" t="s">
        <v>1173</v>
      </c>
      <c r="K1284" s="93" t="str">
        <f>VLOOKUP(Data!$J1284,tblCountries[[Actual]:[Mapping]],2,FALSE)</f>
        <v>Kuwait</v>
      </c>
      <c r="L1284" s="93" t="str">
        <f>VLOOKUP(Data!$J1284,tblCountries[[Actual]:[Continente]],3,FALSE)</f>
        <v>Asia</v>
      </c>
      <c r="M1284" s="93" t="s">
        <v>17</v>
      </c>
      <c r="N1284" s="97">
        <v>10</v>
      </c>
      <c r="O1284" s="99" t="s">
        <v>4020</v>
      </c>
      <c r="P1284" s="99" t="s">
        <v>4029</v>
      </c>
      <c r="Q1284" s="100" t="s">
        <v>4048</v>
      </c>
    </row>
    <row r="1285" spans="2:17" ht="15" customHeight="1" x14ac:dyDescent="0.25">
      <c r="B1285" s="93" t="s">
        <v>3280</v>
      </c>
      <c r="C1285" s="94">
        <v>41058.621863425928</v>
      </c>
      <c r="D1285" s="95" t="s">
        <v>1464</v>
      </c>
      <c r="E1285" s="93">
        <v>210000</v>
      </c>
      <c r="F1285" s="93" t="s">
        <v>39</v>
      </c>
      <c r="G1285" s="96">
        <f>Data!$E1285*VLOOKUP(Data!$F1285,tblXrate[],2,FALSE)</f>
        <v>3739.6625043629392</v>
      </c>
      <c r="H1285" s="93" t="s">
        <v>1465</v>
      </c>
      <c r="I1285" s="93" t="s">
        <v>3938</v>
      </c>
      <c r="J1285" s="93" t="s">
        <v>7</v>
      </c>
      <c r="K1285" s="93" t="str">
        <f>VLOOKUP(Data!$J1285,tblCountries[[Actual]:[Mapping]],2,FALSE)</f>
        <v>India</v>
      </c>
      <c r="L1285" s="93" t="str">
        <f>VLOOKUP(Data!$J1285,tblCountries[[Actual]:[Continente]],3,FALSE)</f>
        <v>Asia</v>
      </c>
      <c r="M1285" s="93" t="s">
        <v>24</v>
      </c>
      <c r="N1285" s="97">
        <v>4.5</v>
      </c>
      <c r="O1285" s="99" t="s">
        <v>4024</v>
      </c>
      <c r="P1285" s="99" t="s">
        <v>4027</v>
      </c>
      <c r="Q1285" s="100" t="s">
        <v>4048</v>
      </c>
    </row>
    <row r="1286" spans="2:17" ht="15" customHeight="1" x14ac:dyDescent="0.25">
      <c r="B1286" s="93" t="s">
        <v>3281</v>
      </c>
      <c r="C1286" s="94">
        <v>41058.624432870369</v>
      </c>
      <c r="D1286" s="95" t="s">
        <v>1466</v>
      </c>
      <c r="E1286" s="93">
        <v>48500</v>
      </c>
      <c r="F1286" s="93" t="s">
        <v>21</v>
      </c>
      <c r="G1286" s="96">
        <f>Data!$E1286*VLOOKUP(Data!$F1286,tblXrate[],2,FALSE)</f>
        <v>61614.372791092981</v>
      </c>
      <c r="H1286" s="93" t="s">
        <v>1467</v>
      </c>
      <c r="I1286" s="93" t="s">
        <v>19</v>
      </c>
      <c r="J1286" s="93" t="s">
        <v>627</v>
      </c>
      <c r="K1286" s="93" t="str">
        <f>VLOOKUP(Data!$J1286,tblCountries[[Actual]:[Mapping]],2,FALSE)</f>
        <v>Netherlands</v>
      </c>
      <c r="L1286" s="93" t="str">
        <f>VLOOKUP(Data!$J1286,tblCountries[[Actual]:[Continente]],3,FALSE)</f>
        <v>Europa</v>
      </c>
      <c r="M1286" s="93" t="s">
        <v>8</v>
      </c>
      <c r="N1286" s="97">
        <v>8</v>
      </c>
      <c r="O1286" s="98" t="s">
        <v>4021</v>
      </c>
      <c r="P1286" s="99" t="s">
        <v>4030</v>
      </c>
      <c r="Q1286" s="100" t="s">
        <v>4049</v>
      </c>
    </row>
    <row r="1287" spans="2:17" ht="15" customHeight="1" x14ac:dyDescent="0.25">
      <c r="B1287" s="93" t="s">
        <v>3282</v>
      </c>
      <c r="C1287" s="94">
        <v>41058.62703703704</v>
      </c>
      <c r="D1287" s="95" t="s">
        <v>1468</v>
      </c>
      <c r="E1287" s="93">
        <v>200000</v>
      </c>
      <c r="F1287" s="93" t="s">
        <v>39</v>
      </c>
      <c r="G1287" s="96">
        <f>Data!$E1287*VLOOKUP(Data!$F1287,tblXrate[],2,FALSE)</f>
        <v>3561.5833374885137</v>
      </c>
      <c r="H1287" s="93" t="s">
        <v>359</v>
      </c>
      <c r="I1287" s="93" t="s">
        <v>3938</v>
      </c>
      <c r="J1287" s="93" t="s">
        <v>7</v>
      </c>
      <c r="K1287" s="93" t="str">
        <f>VLOOKUP(Data!$J1287,tblCountries[[Actual]:[Mapping]],2,FALSE)</f>
        <v>India</v>
      </c>
      <c r="L1287" s="93" t="str">
        <f>VLOOKUP(Data!$J1287,tblCountries[[Actual]:[Continente]],3,FALSE)</f>
        <v>Asia</v>
      </c>
      <c r="M1287" s="93" t="s">
        <v>17</v>
      </c>
      <c r="N1287" s="97">
        <v>3</v>
      </c>
      <c r="O1287" s="99" t="s">
        <v>4024</v>
      </c>
      <c r="P1287" s="99" t="s">
        <v>4027</v>
      </c>
      <c r="Q1287" s="100" t="s">
        <v>4048</v>
      </c>
    </row>
    <row r="1288" spans="2:17" ht="15" customHeight="1" x14ac:dyDescent="0.25">
      <c r="B1288" s="93" t="s">
        <v>3283</v>
      </c>
      <c r="C1288" s="94">
        <v>41058.627905092595</v>
      </c>
      <c r="D1288" s="95" t="s">
        <v>1469</v>
      </c>
      <c r="E1288" s="93">
        <v>360000</v>
      </c>
      <c r="F1288" s="93" t="s">
        <v>39</v>
      </c>
      <c r="G1288" s="96">
        <f>Data!$E1288*VLOOKUP(Data!$F1288,tblXrate[],2,FALSE)</f>
        <v>6410.8500074793246</v>
      </c>
      <c r="H1288" s="93" t="s">
        <v>1470</v>
      </c>
      <c r="I1288" s="93" t="s">
        <v>19</v>
      </c>
      <c r="J1288" s="93" t="s">
        <v>7</v>
      </c>
      <c r="K1288" s="93" t="str">
        <f>VLOOKUP(Data!$J1288,tblCountries[[Actual]:[Mapping]],2,FALSE)</f>
        <v>India</v>
      </c>
      <c r="L1288" s="93" t="str">
        <f>VLOOKUP(Data!$J1288,tblCountries[[Actual]:[Continente]],3,FALSE)</f>
        <v>Asia</v>
      </c>
      <c r="M1288" s="93" t="s">
        <v>12</v>
      </c>
      <c r="N1288" s="97">
        <v>6</v>
      </c>
      <c r="O1288" s="98" t="s">
        <v>4021</v>
      </c>
      <c r="P1288" s="99" t="s">
        <v>4027</v>
      </c>
      <c r="Q1288" s="100" t="s">
        <v>4048</v>
      </c>
    </row>
    <row r="1289" spans="2:17" ht="15" customHeight="1" x14ac:dyDescent="0.25">
      <c r="B1289" s="93" t="s">
        <v>3284</v>
      </c>
      <c r="C1289" s="94">
        <v>41058.630694444444</v>
      </c>
      <c r="D1289" s="95" t="s">
        <v>1471</v>
      </c>
      <c r="E1289" s="93">
        <v>28500</v>
      </c>
      <c r="F1289" s="93" t="s">
        <v>21</v>
      </c>
      <c r="G1289" s="96">
        <f>Data!$E1289*VLOOKUP(Data!$F1289,tblXrate[],2,FALSE)</f>
        <v>36206.384011260823</v>
      </c>
      <c r="H1289" s="93" t="s">
        <v>1472</v>
      </c>
      <c r="I1289" s="93" t="s">
        <v>19</v>
      </c>
      <c r="J1289" s="93" t="s">
        <v>627</v>
      </c>
      <c r="K1289" s="93" t="str">
        <f>VLOOKUP(Data!$J1289,tblCountries[[Actual]:[Mapping]],2,FALSE)</f>
        <v>Netherlands</v>
      </c>
      <c r="L1289" s="93" t="str">
        <f>VLOOKUP(Data!$J1289,tblCountries[[Actual]:[Continente]],3,FALSE)</f>
        <v>Europa</v>
      </c>
      <c r="M1289" s="93" t="s">
        <v>24</v>
      </c>
      <c r="N1289" s="97">
        <v>5</v>
      </c>
      <c r="O1289" s="98" t="s">
        <v>4021</v>
      </c>
      <c r="P1289" s="99" t="s">
        <v>4029</v>
      </c>
      <c r="Q1289" s="100" t="s">
        <v>4048</v>
      </c>
    </row>
    <row r="1290" spans="2:17" ht="15" customHeight="1" x14ac:dyDescent="0.25">
      <c r="B1290" s="93" t="s">
        <v>3285</v>
      </c>
      <c r="C1290" s="94">
        <v>41058.632222222222</v>
      </c>
      <c r="D1290" s="95">
        <v>13500</v>
      </c>
      <c r="E1290" s="93">
        <v>13500</v>
      </c>
      <c r="F1290" s="93" t="s">
        <v>5</v>
      </c>
      <c r="G1290" s="96">
        <f>Data!$E1290*VLOOKUP(Data!$F1290,tblXrate[],2,FALSE)</f>
        <v>13500</v>
      </c>
      <c r="H1290" s="93" t="s">
        <v>801</v>
      </c>
      <c r="I1290" s="93" t="s">
        <v>51</v>
      </c>
      <c r="J1290" s="93" t="s">
        <v>7</v>
      </c>
      <c r="K1290" s="93" t="str">
        <f>VLOOKUP(Data!$J1290,tblCountries[[Actual]:[Mapping]],2,FALSE)</f>
        <v>India</v>
      </c>
      <c r="L1290" s="93" t="str">
        <f>VLOOKUP(Data!$J1290,tblCountries[[Actual]:[Continente]],3,FALSE)</f>
        <v>Asia</v>
      </c>
      <c r="M1290" s="93" t="s">
        <v>17</v>
      </c>
      <c r="N1290" s="97">
        <v>20</v>
      </c>
      <c r="O1290" s="99" t="s">
        <v>4022</v>
      </c>
      <c r="P1290" s="99" t="s">
        <v>4028</v>
      </c>
      <c r="Q1290" s="100" t="s">
        <v>4048</v>
      </c>
    </row>
    <row r="1291" spans="2:17" ht="15" customHeight="1" x14ac:dyDescent="0.25">
      <c r="B1291" s="93" t="s">
        <v>3286</v>
      </c>
      <c r="C1291" s="94">
        <v>41058.638020833336</v>
      </c>
      <c r="D1291" s="95">
        <v>250</v>
      </c>
      <c r="E1291" s="93">
        <v>3000</v>
      </c>
      <c r="F1291" s="93" t="s">
        <v>5</v>
      </c>
      <c r="G1291" s="96">
        <f>Data!$E1291*VLOOKUP(Data!$F1291,tblXrate[],2,FALSE)</f>
        <v>3000</v>
      </c>
      <c r="H1291" s="93" t="s">
        <v>1473</v>
      </c>
      <c r="I1291" s="93" t="s">
        <v>309</v>
      </c>
      <c r="J1291" s="93" t="s">
        <v>1474</v>
      </c>
      <c r="K1291" s="93" t="str">
        <f>VLOOKUP(Data!$J1291,tblCountries[[Actual]:[Mapping]],2,FALSE)</f>
        <v>Sri Lanka</v>
      </c>
      <c r="L1291" s="93" t="str">
        <f>VLOOKUP(Data!$J1291,tblCountries[[Actual]:[Continente]],3,FALSE)</f>
        <v>Asia</v>
      </c>
      <c r="M1291" s="93" t="s">
        <v>8</v>
      </c>
      <c r="N1291" s="97">
        <v>2</v>
      </c>
      <c r="O1291" s="99" t="s">
        <v>4024</v>
      </c>
      <c r="P1291" s="99" t="s">
        <v>4027</v>
      </c>
      <c r="Q1291" s="100" t="s">
        <v>4048</v>
      </c>
    </row>
    <row r="1292" spans="2:17" ht="15" customHeight="1" x14ac:dyDescent="0.25">
      <c r="B1292" s="93" t="s">
        <v>3287</v>
      </c>
      <c r="C1292" s="94">
        <v>41058.642187500001</v>
      </c>
      <c r="D1292" s="95">
        <v>1200000</v>
      </c>
      <c r="E1292" s="93">
        <v>1200000</v>
      </c>
      <c r="F1292" s="93" t="s">
        <v>39</v>
      </c>
      <c r="G1292" s="96">
        <f>Data!$E1292*VLOOKUP(Data!$F1292,tblXrate[],2,FALSE)</f>
        <v>21369.500024931083</v>
      </c>
      <c r="H1292" s="93" t="s">
        <v>1475</v>
      </c>
      <c r="I1292" s="93" t="s">
        <v>51</v>
      </c>
      <c r="J1292" s="93" t="s">
        <v>7</v>
      </c>
      <c r="K1292" s="93" t="str">
        <f>VLOOKUP(Data!$J1292,tblCountries[[Actual]:[Mapping]],2,FALSE)</f>
        <v>India</v>
      </c>
      <c r="L1292" s="93" t="str">
        <f>VLOOKUP(Data!$J1292,tblCountries[[Actual]:[Continente]],3,FALSE)</f>
        <v>Asia</v>
      </c>
      <c r="M1292" s="93" t="s">
        <v>8</v>
      </c>
      <c r="N1292" s="97">
        <v>9</v>
      </c>
      <c r="O1292" s="98" t="s">
        <v>4021</v>
      </c>
      <c r="P1292" s="99" t="s">
        <v>4028</v>
      </c>
      <c r="Q1292" s="100" t="s">
        <v>4048</v>
      </c>
    </row>
    <row r="1293" spans="2:17" ht="15" customHeight="1" x14ac:dyDescent="0.25">
      <c r="B1293" s="93" t="s">
        <v>3288</v>
      </c>
      <c r="C1293" s="94">
        <v>41058.650289351855</v>
      </c>
      <c r="D1293" s="95" t="s">
        <v>1476</v>
      </c>
      <c r="E1293" s="93">
        <v>600000</v>
      </c>
      <c r="F1293" s="93" t="s">
        <v>39</v>
      </c>
      <c r="G1293" s="96">
        <f>Data!$E1293*VLOOKUP(Data!$F1293,tblXrate[],2,FALSE)</f>
        <v>10684.750012465542</v>
      </c>
      <c r="H1293" s="93" t="s">
        <v>431</v>
      </c>
      <c r="I1293" s="93" t="s">
        <v>51</v>
      </c>
      <c r="J1293" s="93" t="s">
        <v>7</v>
      </c>
      <c r="K1293" s="93" t="str">
        <f>VLOOKUP(Data!$J1293,tblCountries[[Actual]:[Mapping]],2,FALSE)</f>
        <v>India</v>
      </c>
      <c r="L1293" s="93" t="str">
        <f>VLOOKUP(Data!$J1293,tblCountries[[Actual]:[Continente]],3,FALSE)</f>
        <v>Asia</v>
      </c>
      <c r="M1293" s="93" t="s">
        <v>17</v>
      </c>
      <c r="N1293" s="97">
        <v>28</v>
      </c>
      <c r="O1293" s="99" t="s">
        <v>4023</v>
      </c>
      <c r="P1293" s="99" t="s">
        <v>4027</v>
      </c>
      <c r="Q1293" s="100" t="s">
        <v>4048</v>
      </c>
    </row>
    <row r="1294" spans="2:17" ht="15" customHeight="1" x14ac:dyDescent="0.25">
      <c r="B1294" s="93" t="s">
        <v>3289</v>
      </c>
      <c r="C1294" s="94">
        <v>41058.65048611111</v>
      </c>
      <c r="D1294" s="95">
        <v>139000</v>
      </c>
      <c r="E1294" s="93">
        <v>139000</v>
      </c>
      <c r="F1294" s="93" t="s">
        <v>21</v>
      </c>
      <c r="G1294" s="96">
        <f>Data!$E1294*VLOOKUP(Data!$F1294,tblXrate[],2,FALSE)</f>
        <v>176585.52201983347</v>
      </c>
      <c r="H1294" s="93" t="s">
        <v>1477</v>
      </c>
      <c r="I1294" s="93" t="s">
        <v>51</v>
      </c>
      <c r="J1294" s="93" t="s">
        <v>23</v>
      </c>
      <c r="K1294" s="93" t="str">
        <f>VLOOKUP(Data!$J1294,tblCountries[[Actual]:[Mapping]],2,FALSE)</f>
        <v>Germany</v>
      </c>
      <c r="L1294" s="93" t="str">
        <f>VLOOKUP(Data!$J1294,tblCountries[[Actual]:[Continente]],3,FALSE)</f>
        <v>Europa</v>
      </c>
      <c r="M1294" s="93" t="s">
        <v>24</v>
      </c>
      <c r="N1294" s="97">
        <v>25</v>
      </c>
      <c r="O1294" s="99" t="s">
        <v>4023</v>
      </c>
      <c r="P1294" s="99" t="s">
        <v>4031</v>
      </c>
      <c r="Q1294" s="100" t="s">
        <v>4049</v>
      </c>
    </row>
    <row r="1295" spans="2:17" ht="15" customHeight="1" x14ac:dyDescent="0.25">
      <c r="B1295" s="93" t="s">
        <v>3290</v>
      </c>
      <c r="C1295" s="94">
        <v>41058.65185185185</v>
      </c>
      <c r="D1295" s="95" t="s">
        <v>1478</v>
      </c>
      <c r="E1295" s="93">
        <v>43000</v>
      </c>
      <c r="F1295" s="93" t="s">
        <v>21</v>
      </c>
      <c r="G1295" s="96">
        <f>Data!$E1295*VLOOKUP(Data!$F1295,tblXrate[],2,FALSE)</f>
        <v>54627.175876639136</v>
      </c>
      <c r="H1295" s="93" t="s">
        <v>1479</v>
      </c>
      <c r="I1295" s="93" t="s">
        <v>51</v>
      </c>
      <c r="J1295" s="93" t="s">
        <v>105</v>
      </c>
      <c r="K1295" s="93" t="str">
        <f>VLOOKUP(Data!$J1295,tblCountries[[Actual]:[Mapping]],2,FALSE)</f>
        <v>France</v>
      </c>
      <c r="L1295" s="93" t="str">
        <f>VLOOKUP(Data!$J1295,tblCountries[[Actual]:[Continente]],3,FALSE)</f>
        <v>Europa</v>
      </c>
      <c r="M1295" s="93" t="s">
        <v>12</v>
      </c>
      <c r="N1295" s="97">
        <v>7</v>
      </c>
      <c r="O1295" s="98" t="s">
        <v>4021</v>
      </c>
      <c r="P1295" s="99" t="s">
        <v>4030</v>
      </c>
      <c r="Q1295" s="100" t="s">
        <v>4049</v>
      </c>
    </row>
    <row r="1296" spans="2:17" ht="15" customHeight="1" x14ac:dyDescent="0.25">
      <c r="B1296" s="93" t="s">
        <v>3291</v>
      </c>
      <c r="C1296" s="94">
        <v>41058.657141203701</v>
      </c>
      <c r="D1296" s="95" t="s">
        <v>1480</v>
      </c>
      <c r="E1296" s="93">
        <v>24000</v>
      </c>
      <c r="F1296" s="93" t="s">
        <v>21</v>
      </c>
      <c r="G1296" s="96">
        <f>Data!$E1296*VLOOKUP(Data!$F1296,tblXrate[],2,FALSE)</f>
        <v>30489.586535798586</v>
      </c>
      <c r="H1296" s="93" t="s">
        <v>487</v>
      </c>
      <c r="I1296" s="93" t="s">
        <v>487</v>
      </c>
      <c r="J1296" s="93" t="s">
        <v>1348</v>
      </c>
      <c r="K1296" s="93" t="str">
        <f>VLOOKUP(Data!$J1296,tblCountries[[Actual]:[Mapping]],2,FALSE)</f>
        <v>italy</v>
      </c>
      <c r="L1296" s="93" t="str">
        <f>VLOOKUP(Data!$J1296,tblCountries[[Actual]:[Continente]],3,FALSE)</f>
        <v>Europa</v>
      </c>
      <c r="M1296" s="93" t="s">
        <v>8</v>
      </c>
      <c r="N1296" s="97">
        <v>10</v>
      </c>
      <c r="O1296" s="99" t="s">
        <v>4020</v>
      </c>
      <c r="P1296" s="99" t="s">
        <v>4029</v>
      </c>
      <c r="Q1296" s="100" t="s">
        <v>4048</v>
      </c>
    </row>
    <row r="1297" spans="2:17" ht="15" customHeight="1" x14ac:dyDescent="0.25">
      <c r="B1297" s="93" t="s">
        <v>3292</v>
      </c>
      <c r="C1297" s="94">
        <v>41058.659502314818</v>
      </c>
      <c r="D1297" s="95">
        <v>314000</v>
      </c>
      <c r="E1297" s="93">
        <v>314000</v>
      </c>
      <c r="F1297" s="93" t="s">
        <v>39</v>
      </c>
      <c r="G1297" s="96">
        <f>Data!$E1297*VLOOKUP(Data!$F1297,tblXrate[],2,FALSE)</f>
        <v>5591.6858398569666</v>
      </c>
      <c r="H1297" s="93" t="s">
        <v>1481</v>
      </c>
      <c r="I1297" s="93" t="s">
        <v>51</v>
      </c>
      <c r="J1297" s="93" t="s">
        <v>7</v>
      </c>
      <c r="K1297" s="93" t="str">
        <f>VLOOKUP(Data!$J1297,tblCountries[[Actual]:[Mapping]],2,FALSE)</f>
        <v>India</v>
      </c>
      <c r="L1297" s="93" t="str">
        <f>VLOOKUP(Data!$J1297,tblCountries[[Actual]:[Continente]],3,FALSE)</f>
        <v>Asia</v>
      </c>
      <c r="M1297" s="93" t="s">
        <v>24</v>
      </c>
      <c r="N1297" s="97">
        <v>0.1</v>
      </c>
      <c r="O1297" s="99" t="s">
        <v>4024</v>
      </c>
      <c r="P1297" s="99" t="s">
        <v>4027</v>
      </c>
      <c r="Q1297" s="100" t="s">
        <v>4048</v>
      </c>
    </row>
    <row r="1298" spans="2:17" ht="15" customHeight="1" x14ac:dyDescent="0.25">
      <c r="B1298" s="93" t="s">
        <v>3293</v>
      </c>
      <c r="C1298" s="94">
        <v>41058.66065972222</v>
      </c>
      <c r="D1298" s="95" t="s">
        <v>1482</v>
      </c>
      <c r="E1298" s="93">
        <v>82000</v>
      </c>
      <c r="F1298" s="93" t="s">
        <v>5</v>
      </c>
      <c r="G1298" s="96">
        <f>Data!$E1298*VLOOKUP(Data!$F1298,tblXrate[],2,FALSE)</f>
        <v>82000</v>
      </c>
      <c r="H1298" s="93" t="s">
        <v>355</v>
      </c>
      <c r="I1298" s="93" t="s">
        <v>355</v>
      </c>
      <c r="J1298" s="93" t="s">
        <v>47</v>
      </c>
      <c r="K1298" s="93" t="str">
        <f>VLOOKUP(Data!$J1298,tblCountries[[Actual]:[Mapping]],2,FALSE)</f>
        <v>South Africa</v>
      </c>
      <c r="L1298" s="93" t="str">
        <f>VLOOKUP(Data!$J1298,tblCountries[[Actual]:[Continente]],3,FALSE)</f>
        <v>Africa</v>
      </c>
      <c r="M1298" s="93" t="s">
        <v>8</v>
      </c>
      <c r="N1298" s="97">
        <v>10</v>
      </c>
      <c r="O1298" s="99" t="s">
        <v>4020</v>
      </c>
      <c r="P1298" s="99" t="s">
        <v>4030</v>
      </c>
      <c r="Q1298" s="100" t="s">
        <v>4049</v>
      </c>
    </row>
    <row r="1299" spans="2:17" ht="15" customHeight="1" x14ac:dyDescent="0.25">
      <c r="B1299" s="93" t="s">
        <v>3294</v>
      </c>
      <c r="C1299" s="94">
        <v>41058.66196759259</v>
      </c>
      <c r="D1299" s="95">
        <v>10000</v>
      </c>
      <c r="E1299" s="93">
        <v>10000</v>
      </c>
      <c r="F1299" s="93" t="s">
        <v>5</v>
      </c>
      <c r="G1299" s="96">
        <f>Data!$E1299*VLOOKUP(Data!$F1299,tblXrate[],2,FALSE)</f>
        <v>10000</v>
      </c>
      <c r="H1299" s="93" t="s">
        <v>359</v>
      </c>
      <c r="I1299" s="93" t="s">
        <v>3938</v>
      </c>
      <c r="J1299" s="93" t="s">
        <v>7</v>
      </c>
      <c r="K1299" s="93" t="str">
        <f>VLOOKUP(Data!$J1299,tblCountries[[Actual]:[Mapping]],2,FALSE)</f>
        <v>India</v>
      </c>
      <c r="L1299" s="93" t="str">
        <f>VLOOKUP(Data!$J1299,tblCountries[[Actual]:[Continente]],3,FALSE)</f>
        <v>Asia</v>
      </c>
      <c r="M1299" s="93" t="s">
        <v>24</v>
      </c>
      <c r="N1299" s="97">
        <v>0.5</v>
      </c>
      <c r="O1299" s="99" t="s">
        <v>4024</v>
      </c>
      <c r="P1299" s="99" t="s">
        <v>4027</v>
      </c>
      <c r="Q1299" s="100" t="s">
        <v>4048</v>
      </c>
    </row>
    <row r="1300" spans="2:17" ht="15" customHeight="1" x14ac:dyDescent="0.25">
      <c r="B1300" s="93" t="s">
        <v>3295</v>
      </c>
      <c r="C1300" s="94">
        <v>41058.672210648147</v>
      </c>
      <c r="D1300" s="95">
        <v>9000</v>
      </c>
      <c r="E1300" s="93">
        <v>9000</v>
      </c>
      <c r="F1300" s="93" t="s">
        <v>5</v>
      </c>
      <c r="G1300" s="96">
        <f>Data!$E1300*VLOOKUP(Data!$F1300,tblXrate[],2,FALSE)</f>
        <v>9000</v>
      </c>
      <c r="H1300" s="93" t="s">
        <v>152</v>
      </c>
      <c r="I1300" s="93" t="s">
        <v>19</v>
      </c>
      <c r="J1300" s="93" t="s">
        <v>7</v>
      </c>
      <c r="K1300" s="93" t="str">
        <f>VLOOKUP(Data!$J1300,tblCountries[[Actual]:[Mapping]],2,FALSE)</f>
        <v>India</v>
      </c>
      <c r="L1300" s="93" t="str">
        <f>VLOOKUP(Data!$J1300,tblCountries[[Actual]:[Continente]],3,FALSE)</f>
        <v>Asia</v>
      </c>
      <c r="M1300" s="93" t="s">
        <v>12</v>
      </c>
      <c r="N1300" s="97">
        <v>0.6</v>
      </c>
      <c r="O1300" s="99" t="s">
        <v>4024</v>
      </c>
      <c r="P1300" s="99" t="s">
        <v>4027</v>
      </c>
      <c r="Q1300" s="100" t="s">
        <v>4048</v>
      </c>
    </row>
    <row r="1301" spans="2:17" ht="15" customHeight="1" x14ac:dyDescent="0.25">
      <c r="B1301" s="93" t="s">
        <v>3296</v>
      </c>
      <c r="C1301" s="94">
        <v>41058.672685185185</v>
      </c>
      <c r="D1301" s="95">
        <v>9000</v>
      </c>
      <c r="E1301" s="93">
        <v>9000</v>
      </c>
      <c r="F1301" s="93" t="s">
        <v>5</v>
      </c>
      <c r="G1301" s="96">
        <f>Data!$E1301*VLOOKUP(Data!$F1301,tblXrate[],2,FALSE)</f>
        <v>9000</v>
      </c>
      <c r="H1301" s="93" t="s">
        <v>152</v>
      </c>
      <c r="I1301" s="93" t="s">
        <v>19</v>
      </c>
      <c r="J1301" s="93" t="s">
        <v>7</v>
      </c>
      <c r="K1301" s="93" t="str">
        <f>VLOOKUP(Data!$J1301,tblCountries[[Actual]:[Mapping]],2,FALSE)</f>
        <v>India</v>
      </c>
      <c r="L1301" s="93" t="str">
        <f>VLOOKUP(Data!$J1301,tblCountries[[Actual]:[Continente]],3,FALSE)</f>
        <v>Asia</v>
      </c>
      <c r="M1301" s="93" t="s">
        <v>8</v>
      </c>
      <c r="N1301" s="97">
        <v>1</v>
      </c>
      <c r="O1301" s="99" t="s">
        <v>4024</v>
      </c>
      <c r="P1301" s="99" t="s">
        <v>4027</v>
      </c>
      <c r="Q1301" s="100" t="s">
        <v>4048</v>
      </c>
    </row>
    <row r="1302" spans="2:17" ht="15" customHeight="1" x14ac:dyDescent="0.25">
      <c r="B1302" s="93" t="s">
        <v>3297</v>
      </c>
      <c r="C1302" s="94">
        <v>41058.679849537039</v>
      </c>
      <c r="D1302" s="95" t="s">
        <v>1483</v>
      </c>
      <c r="E1302" s="93">
        <v>660000</v>
      </c>
      <c r="F1302" s="93" t="s">
        <v>39</v>
      </c>
      <c r="G1302" s="96">
        <f>Data!$E1302*VLOOKUP(Data!$F1302,tblXrate[],2,FALSE)</f>
        <v>11753.225013712095</v>
      </c>
      <c r="H1302" s="93" t="s">
        <v>1484</v>
      </c>
      <c r="I1302" s="93" t="s">
        <v>51</v>
      </c>
      <c r="J1302" s="93" t="s">
        <v>7</v>
      </c>
      <c r="K1302" s="93" t="str">
        <f>VLOOKUP(Data!$J1302,tblCountries[[Actual]:[Mapping]],2,FALSE)</f>
        <v>India</v>
      </c>
      <c r="L1302" s="93" t="str">
        <f>VLOOKUP(Data!$J1302,tblCountries[[Actual]:[Continente]],3,FALSE)</f>
        <v>Asia</v>
      </c>
      <c r="M1302" s="93" t="s">
        <v>12</v>
      </c>
      <c r="N1302" s="97">
        <v>7</v>
      </c>
      <c r="O1302" s="98" t="s">
        <v>4021</v>
      </c>
      <c r="P1302" s="99" t="s">
        <v>4027</v>
      </c>
      <c r="Q1302" s="100" t="s">
        <v>4048</v>
      </c>
    </row>
    <row r="1303" spans="2:17" ht="15" customHeight="1" x14ac:dyDescent="0.25">
      <c r="B1303" s="93" t="s">
        <v>3298</v>
      </c>
      <c r="C1303" s="94">
        <v>41058.684895833336</v>
      </c>
      <c r="D1303" s="95" t="s">
        <v>1485</v>
      </c>
      <c r="E1303" s="93">
        <v>204000</v>
      </c>
      <c r="F1303" s="93" t="s">
        <v>39</v>
      </c>
      <c r="G1303" s="96">
        <f>Data!$E1303*VLOOKUP(Data!$F1303,tblXrate[],2,FALSE)</f>
        <v>3632.815004238284</v>
      </c>
      <c r="H1303" s="93" t="s">
        <v>1486</v>
      </c>
      <c r="I1303" s="93" t="s">
        <v>3938</v>
      </c>
      <c r="J1303" s="93" t="s">
        <v>7</v>
      </c>
      <c r="K1303" s="93" t="str">
        <f>VLOOKUP(Data!$J1303,tblCountries[[Actual]:[Mapping]],2,FALSE)</f>
        <v>India</v>
      </c>
      <c r="L1303" s="93" t="str">
        <f>VLOOKUP(Data!$J1303,tblCountries[[Actual]:[Continente]],3,FALSE)</f>
        <v>Asia</v>
      </c>
      <c r="M1303" s="93" t="s">
        <v>12</v>
      </c>
      <c r="N1303" s="97">
        <v>2</v>
      </c>
      <c r="O1303" s="99" t="s">
        <v>4024</v>
      </c>
      <c r="P1303" s="99" t="s">
        <v>4027</v>
      </c>
      <c r="Q1303" s="100" t="s">
        <v>4048</v>
      </c>
    </row>
    <row r="1304" spans="2:17" ht="15" customHeight="1" x14ac:dyDescent="0.25">
      <c r="B1304" s="93" t="s">
        <v>3299</v>
      </c>
      <c r="C1304" s="94">
        <v>41058.688263888886</v>
      </c>
      <c r="D1304" s="95">
        <v>75000</v>
      </c>
      <c r="E1304" s="93">
        <v>75000</v>
      </c>
      <c r="F1304" s="93" t="s">
        <v>21</v>
      </c>
      <c r="G1304" s="96">
        <f>Data!$E1304*VLOOKUP(Data!$F1304,tblXrate[],2,FALSE)</f>
        <v>95279.957924370581</v>
      </c>
      <c r="H1304" s="93" t="s">
        <v>13</v>
      </c>
      <c r="I1304" s="93" t="s">
        <v>19</v>
      </c>
      <c r="J1304" s="93" t="s">
        <v>627</v>
      </c>
      <c r="K1304" s="93" t="str">
        <f>VLOOKUP(Data!$J1304,tblCountries[[Actual]:[Mapping]],2,FALSE)</f>
        <v>Netherlands</v>
      </c>
      <c r="L1304" s="93" t="str">
        <f>VLOOKUP(Data!$J1304,tblCountries[[Actual]:[Continente]],3,FALSE)</f>
        <v>Europa</v>
      </c>
      <c r="M1304" s="93" t="s">
        <v>12</v>
      </c>
      <c r="N1304" s="97">
        <v>16</v>
      </c>
      <c r="O1304" s="99" t="s">
        <v>4022</v>
      </c>
      <c r="P1304" s="99" t="s">
        <v>4030</v>
      </c>
      <c r="Q1304" s="100" t="s">
        <v>4049</v>
      </c>
    </row>
    <row r="1305" spans="2:17" ht="15" customHeight="1" x14ac:dyDescent="0.25">
      <c r="B1305" s="93" t="s">
        <v>3300</v>
      </c>
      <c r="C1305" s="94">
        <v>41058.693877314814</v>
      </c>
      <c r="D1305" s="95" t="s">
        <v>1246</v>
      </c>
      <c r="E1305" s="93">
        <v>45000</v>
      </c>
      <c r="F1305" s="93" t="s">
        <v>68</v>
      </c>
      <c r="G1305" s="96">
        <f>Data!$E1305*VLOOKUP(Data!$F1305,tblXrate[],2,FALSE)</f>
        <v>70928.022243027779</v>
      </c>
      <c r="H1305" s="93" t="s">
        <v>75</v>
      </c>
      <c r="I1305" s="93" t="s">
        <v>355</v>
      </c>
      <c r="J1305" s="93" t="s">
        <v>70</v>
      </c>
      <c r="K1305" s="93" t="str">
        <f>VLOOKUP(Data!$J1305,tblCountries[[Actual]:[Mapping]],2,FALSE)</f>
        <v>UK</v>
      </c>
      <c r="L1305" s="93" t="str">
        <f>VLOOKUP(Data!$J1305,tblCountries[[Actual]:[Continente]],3,FALSE)</f>
        <v>Europa</v>
      </c>
      <c r="M1305" s="93" t="s">
        <v>17</v>
      </c>
      <c r="N1305" s="97">
        <v>4</v>
      </c>
      <c r="O1305" s="99" t="s">
        <v>4024</v>
      </c>
      <c r="P1305" s="99" t="s">
        <v>4030</v>
      </c>
      <c r="Q1305" s="100" t="s">
        <v>4049</v>
      </c>
    </row>
    <row r="1306" spans="2:17" ht="15" customHeight="1" x14ac:dyDescent="0.25">
      <c r="B1306" s="93" t="s">
        <v>3301</v>
      </c>
      <c r="C1306" s="94">
        <v>41058.6953587963</v>
      </c>
      <c r="D1306" s="95" t="s">
        <v>1487</v>
      </c>
      <c r="E1306" s="93">
        <v>41000</v>
      </c>
      <c r="F1306" s="93" t="s">
        <v>21</v>
      </c>
      <c r="G1306" s="96">
        <f>Data!$E1306*VLOOKUP(Data!$F1306,tblXrate[],2,FALSE)</f>
        <v>52086.37699865592</v>
      </c>
      <c r="H1306" s="93" t="s">
        <v>521</v>
      </c>
      <c r="I1306" s="93" t="s">
        <v>278</v>
      </c>
      <c r="J1306" s="93" t="s">
        <v>607</v>
      </c>
      <c r="K1306" s="93" t="str">
        <f>VLOOKUP(Data!$J1306,tblCountries[[Actual]:[Mapping]],2,FALSE)</f>
        <v>Spain</v>
      </c>
      <c r="L1306" s="93" t="str">
        <f>VLOOKUP(Data!$J1306,tblCountries[[Actual]:[Continente]],3,FALSE)</f>
        <v>Europa</v>
      </c>
      <c r="M1306" s="93" t="s">
        <v>8</v>
      </c>
      <c r="N1306" s="97">
        <v>12</v>
      </c>
      <c r="O1306" s="99" t="s">
        <v>4020</v>
      </c>
      <c r="P1306" s="99" t="s">
        <v>4030</v>
      </c>
      <c r="Q1306" s="100" t="s">
        <v>4049</v>
      </c>
    </row>
    <row r="1307" spans="2:17" ht="15" customHeight="1" x14ac:dyDescent="0.25">
      <c r="B1307" s="93" t="s">
        <v>3302</v>
      </c>
      <c r="C1307" s="94">
        <v>41058.701203703706</v>
      </c>
      <c r="D1307" s="95">
        <v>275000</v>
      </c>
      <c r="E1307" s="93">
        <v>275000</v>
      </c>
      <c r="F1307" s="93" t="s">
        <v>39</v>
      </c>
      <c r="G1307" s="96">
        <f>Data!$E1307*VLOOKUP(Data!$F1307,tblXrate[],2,FALSE)</f>
        <v>4897.177089046706</v>
      </c>
      <c r="H1307" s="93" t="s">
        <v>1488</v>
      </c>
      <c r="I1307" s="93" t="s">
        <v>51</v>
      </c>
      <c r="J1307" s="93" t="s">
        <v>7</v>
      </c>
      <c r="K1307" s="93" t="str">
        <f>VLOOKUP(Data!$J1307,tblCountries[[Actual]:[Mapping]],2,FALSE)</f>
        <v>India</v>
      </c>
      <c r="L1307" s="93" t="str">
        <f>VLOOKUP(Data!$J1307,tblCountries[[Actual]:[Continente]],3,FALSE)</f>
        <v>Asia</v>
      </c>
      <c r="M1307" s="93" t="s">
        <v>12</v>
      </c>
      <c r="N1307" s="97">
        <v>4</v>
      </c>
      <c r="O1307" s="99" t="s">
        <v>4024</v>
      </c>
      <c r="P1307" s="99" t="s">
        <v>4027</v>
      </c>
      <c r="Q1307" s="100" t="s">
        <v>4048</v>
      </c>
    </row>
    <row r="1308" spans="2:17" ht="15" customHeight="1" x14ac:dyDescent="0.25">
      <c r="B1308" s="93" t="s">
        <v>3303</v>
      </c>
      <c r="C1308" s="94">
        <v>41058.705358796295</v>
      </c>
      <c r="D1308" s="95">
        <v>80000</v>
      </c>
      <c r="E1308" s="93">
        <v>80000</v>
      </c>
      <c r="F1308" s="93" t="s">
        <v>667</v>
      </c>
      <c r="G1308" s="96">
        <f>Data!$E1308*VLOOKUP(Data!$F1308,tblXrate[],2,FALSE)</f>
        <v>63807.047488395103</v>
      </c>
      <c r="H1308" s="93" t="s">
        <v>929</v>
      </c>
      <c r="I1308" s="93" t="s">
        <v>309</v>
      </c>
      <c r="J1308" s="93" t="s">
        <v>1489</v>
      </c>
      <c r="K1308" s="93" t="str">
        <f>VLOOKUP(Data!$J1308,tblCountries[[Actual]:[Mapping]],2,FALSE)</f>
        <v>New Zealand</v>
      </c>
      <c r="L1308" s="93" t="str">
        <f>VLOOKUP(Data!$J1308,tblCountries[[Actual]:[Continente]],3,FALSE)</f>
        <v>Oceania</v>
      </c>
      <c r="M1308" s="93" t="s">
        <v>12</v>
      </c>
      <c r="N1308" s="97">
        <v>15</v>
      </c>
      <c r="O1308" s="99" t="s">
        <v>4020</v>
      </c>
      <c r="P1308" s="99" t="s">
        <v>4030</v>
      </c>
      <c r="Q1308" s="100" t="s">
        <v>4049</v>
      </c>
    </row>
    <row r="1309" spans="2:17" ht="15" customHeight="1" x14ac:dyDescent="0.25">
      <c r="B1309" s="93" t="s">
        <v>3304</v>
      </c>
      <c r="C1309" s="94">
        <v>41058.712164351855</v>
      </c>
      <c r="D1309" s="95">
        <v>24000</v>
      </c>
      <c r="E1309" s="93">
        <v>24000</v>
      </c>
      <c r="F1309" s="93" t="s">
        <v>5</v>
      </c>
      <c r="G1309" s="96">
        <f>Data!$E1309*VLOOKUP(Data!$F1309,tblXrate[],2,FALSE)</f>
        <v>24000</v>
      </c>
      <c r="H1309" s="93" t="s">
        <v>1490</v>
      </c>
      <c r="I1309" s="93" t="s">
        <v>51</v>
      </c>
      <c r="J1309" s="93" t="s">
        <v>1491</v>
      </c>
      <c r="K1309" s="93" t="str">
        <f>VLOOKUP(Data!$J1309,tblCountries[[Actual]:[Mapping]],2,FALSE)</f>
        <v>Saudi Arabia</v>
      </c>
      <c r="L1309" s="93" t="str">
        <f>VLOOKUP(Data!$J1309,tblCountries[[Actual]:[Continente]],3,FALSE)</f>
        <v>Asia</v>
      </c>
      <c r="M1309" s="93" t="s">
        <v>8</v>
      </c>
      <c r="N1309" s="97">
        <v>5</v>
      </c>
      <c r="O1309" s="98" t="s">
        <v>4021</v>
      </c>
      <c r="P1309" s="99" t="s">
        <v>4029</v>
      </c>
      <c r="Q1309" s="100" t="s">
        <v>4048</v>
      </c>
    </row>
    <row r="1310" spans="2:17" ht="15" customHeight="1" x14ac:dyDescent="0.25">
      <c r="B1310" s="93" t="s">
        <v>3305</v>
      </c>
      <c r="C1310" s="94">
        <v>41058.714606481481</v>
      </c>
      <c r="D1310" s="95" t="s">
        <v>1492</v>
      </c>
      <c r="E1310" s="93">
        <v>60000</v>
      </c>
      <c r="F1310" s="93" t="s">
        <v>5</v>
      </c>
      <c r="G1310" s="96">
        <f>Data!$E1310*VLOOKUP(Data!$F1310,tblXrate[],2,FALSE)</f>
        <v>60000</v>
      </c>
      <c r="H1310" s="93" t="s">
        <v>1493</v>
      </c>
      <c r="I1310" s="93" t="s">
        <v>51</v>
      </c>
      <c r="J1310" s="93" t="s">
        <v>1494</v>
      </c>
      <c r="K1310" s="93" t="str">
        <f>VLOOKUP(Data!$J1310,tblCountries[[Actual]:[Mapping]],2,FALSE)</f>
        <v>CEE</v>
      </c>
      <c r="L1310" s="93" t="str">
        <f>VLOOKUP(Data!$J1310,tblCountries[[Actual]:[Continente]],3,FALSE)</f>
        <v>Europa</v>
      </c>
      <c r="M1310" s="93" t="s">
        <v>12</v>
      </c>
      <c r="N1310" s="97">
        <v>20</v>
      </c>
      <c r="O1310" s="99" t="s">
        <v>4022</v>
      </c>
      <c r="P1310" s="99" t="s">
        <v>4030</v>
      </c>
      <c r="Q1310" s="100" t="s">
        <v>4049</v>
      </c>
    </row>
    <row r="1311" spans="2:17" ht="15" customHeight="1" x14ac:dyDescent="0.25">
      <c r="B1311" s="93" t="s">
        <v>3306</v>
      </c>
      <c r="C1311" s="94">
        <v>41058.715185185189</v>
      </c>
      <c r="D1311" s="95">
        <v>300000</v>
      </c>
      <c r="E1311" s="93">
        <v>300000</v>
      </c>
      <c r="F1311" s="93" t="s">
        <v>39</v>
      </c>
      <c r="G1311" s="96">
        <f>Data!$E1311*VLOOKUP(Data!$F1311,tblXrate[],2,FALSE)</f>
        <v>5342.3750062327708</v>
      </c>
      <c r="H1311" s="93" t="s">
        <v>1495</v>
      </c>
      <c r="I1311" s="93" t="s">
        <v>19</v>
      </c>
      <c r="J1311" s="93" t="s">
        <v>7</v>
      </c>
      <c r="K1311" s="93" t="str">
        <f>VLOOKUP(Data!$J1311,tblCountries[[Actual]:[Mapping]],2,FALSE)</f>
        <v>India</v>
      </c>
      <c r="L1311" s="93" t="str">
        <f>VLOOKUP(Data!$J1311,tblCountries[[Actual]:[Continente]],3,FALSE)</f>
        <v>Asia</v>
      </c>
      <c r="M1311" s="93" t="s">
        <v>12</v>
      </c>
      <c r="N1311" s="97">
        <v>3</v>
      </c>
      <c r="O1311" s="99" t="s">
        <v>4024</v>
      </c>
      <c r="P1311" s="99" t="s">
        <v>4027</v>
      </c>
      <c r="Q1311" s="100" t="s">
        <v>4048</v>
      </c>
    </row>
    <row r="1312" spans="2:17" ht="15" customHeight="1" x14ac:dyDescent="0.25">
      <c r="B1312" s="93" t="s">
        <v>3307</v>
      </c>
      <c r="C1312" s="94">
        <v>41058.719675925924</v>
      </c>
      <c r="D1312" s="95">
        <v>500000</v>
      </c>
      <c r="E1312" s="93">
        <v>500000</v>
      </c>
      <c r="F1312" s="93" t="s">
        <v>39</v>
      </c>
      <c r="G1312" s="96">
        <f>Data!$E1312*VLOOKUP(Data!$F1312,tblXrate[],2,FALSE)</f>
        <v>8903.9583437212841</v>
      </c>
      <c r="H1312" s="93" t="s">
        <v>1496</v>
      </c>
      <c r="I1312" s="93" t="s">
        <v>51</v>
      </c>
      <c r="J1312" s="93" t="s">
        <v>7</v>
      </c>
      <c r="K1312" s="93" t="str">
        <f>VLOOKUP(Data!$J1312,tblCountries[[Actual]:[Mapping]],2,FALSE)</f>
        <v>India</v>
      </c>
      <c r="L1312" s="93" t="str">
        <f>VLOOKUP(Data!$J1312,tblCountries[[Actual]:[Continente]],3,FALSE)</f>
        <v>Asia</v>
      </c>
      <c r="M1312" s="93" t="s">
        <v>17</v>
      </c>
      <c r="N1312" s="97">
        <v>5</v>
      </c>
      <c r="O1312" s="98" t="s">
        <v>4021</v>
      </c>
      <c r="P1312" s="99" t="s">
        <v>4027</v>
      </c>
      <c r="Q1312" s="100" t="s">
        <v>4048</v>
      </c>
    </row>
    <row r="1313" spans="2:17" ht="15" customHeight="1" x14ac:dyDescent="0.25">
      <c r="B1313" s="93" t="s">
        <v>3308</v>
      </c>
      <c r="C1313" s="94">
        <v>41058.720289351855</v>
      </c>
      <c r="D1313" s="95" t="s">
        <v>1379</v>
      </c>
      <c r="E1313" s="93">
        <v>26000</v>
      </c>
      <c r="F1313" s="93" t="s">
        <v>68</v>
      </c>
      <c r="G1313" s="96">
        <f>Data!$E1313*VLOOKUP(Data!$F1313,tblXrate[],2,FALSE)</f>
        <v>40980.635073749385</v>
      </c>
      <c r="H1313" s="93" t="s">
        <v>1497</v>
      </c>
      <c r="I1313" s="93" t="s">
        <v>19</v>
      </c>
      <c r="J1313" s="93" t="s">
        <v>70</v>
      </c>
      <c r="K1313" s="93" t="str">
        <f>VLOOKUP(Data!$J1313,tblCountries[[Actual]:[Mapping]],2,FALSE)</f>
        <v>UK</v>
      </c>
      <c r="L1313" s="93" t="str">
        <f>VLOOKUP(Data!$J1313,tblCountries[[Actual]:[Continente]],3,FALSE)</f>
        <v>Europa</v>
      </c>
      <c r="M1313" s="93" t="s">
        <v>8</v>
      </c>
      <c r="N1313" s="97">
        <v>2</v>
      </c>
      <c r="O1313" s="99" t="s">
        <v>4024</v>
      </c>
      <c r="P1313" s="99" t="s">
        <v>4029</v>
      </c>
      <c r="Q1313" s="100" t="s">
        <v>4048</v>
      </c>
    </row>
    <row r="1314" spans="2:17" ht="15" customHeight="1" x14ac:dyDescent="0.25">
      <c r="B1314" s="93" t="s">
        <v>3309</v>
      </c>
      <c r="C1314" s="94">
        <v>41058.720671296294</v>
      </c>
      <c r="D1314" s="95" t="s">
        <v>1498</v>
      </c>
      <c r="E1314" s="93">
        <v>600000</v>
      </c>
      <c r="F1314" s="93" t="s">
        <v>39</v>
      </c>
      <c r="G1314" s="96">
        <f>Data!$E1314*VLOOKUP(Data!$F1314,tblXrate[],2,FALSE)</f>
        <v>10684.750012465542</v>
      </c>
      <c r="H1314" s="93" t="s">
        <v>1019</v>
      </c>
      <c r="I1314" s="93" t="s">
        <v>51</v>
      </c>
      <c r="J1314" s="93" t="s">
        <v>7</v>
      </c>
      <c r="K1314" s="93" t="str">
        <f>VLOOKUP(Data!$J1314,tblCountries[[Actual]:[Mapping]],2,FALSE)</f>
        <v>India</v>
      </c>
      <c r="L1314" s="93" t="str">
        <f>VLOOKUP(Data!$J1314,tblCountries[[Actual]:[Continente]],3,FALSE)</f>
        <v>Asia</v>
      </c>
      <c r="M1314" s="93" t="s">
        <v>24</v>
      </c>
      <c r="N1314" s="97">
        <v>7</v>
      </c>
      <c r="O1314" s="98" t="s">
        <v>4021</v>
      </c>
      <c r="P1314" s="99" t="s">
        <v>4027</v>
      </c>
      <c r="Q1314" s="100" t="s">
        <v>4048</v>
      </c>
    </row>
    <row r="1315" spans="2:17" ht="15" customHeight="1" x14ac:dyDescent="0.25">
      <c r="B1315" s="93" t="s">
        <v>3310</v>
      </c>
      <c r="C1315" s="94">
        <v>41058.729664351849</v>
      </c>
      <c r="D1315" s="95">
        <v>1200000</v>
      </c>
      <c r="E1315" s="93">
        <v>1200000</v>
      </c>
      <c r="F1315" s="93" t="s">
        <v>39</v>
      </c>
      <c r="G1315" s="96">
        <f>Data!$E1315*VLOOKUP(Data!$F1315,tblXrate[],2,FALSE)</f>
        <v>21369.500024931083</v>
      </c>
      <c r="H1315" s="93" t="s">
        <v>355</v>
      </c>
      <c r="I1315" s="93" t="s">
        <v>355</v>
      </c>
      <c r="J1315" s="93" t="s">
        <v>7</v>
      </c>
      <c r="K1315" s="93" t="str">
        <f>VLOOKUP(Data!$J1315,tblCountries[[Actual]:[Mapping]],2,FALSE)</f>
        <v>India</v>
      </c>
      <c r="L1315" s="93" t="str">
        <f>VLOOKUP(Data!$J1315,tblCountries[[Actual]:[Continente]],3,FALSE)</f>
        <v>Asia</v>
      </c>
      <c r="M1315" s="93" t="s">
        <v>17</v>
      </c>
      <c r="N1315" s="97">
        <v>21</v>
      </c>
      <c r="O1315" s="99" t="s">
        <v>4023</v>
      </c>
      <c r="P1315" s="99" t="s">
        <v>4028</v>
      </c>
      <c r="Q1315" s="100" t="s">
        <v>4048</v>
      </c>
    </row>
    <row r="1316" spans="2:17" ht="15" customHeight="1" x14ac:dyDescent="0.25">
      <c r="B1316" s="93" t="s">
        <v>3311</v>
      </c>
      <c r="C1316" s="94">
        <v>41058.733483796299</v>
      </c>
      <c r="D1316" s="95">
        <v>18000</v>
      </c>
      <c r="E1316" s="93">
        <v>18000</v>
      </c>
      <c r="F1316" s="93" t="s">
        <v>5</v>
      </c>
      <c r="G1316" s="96">
        <f>Data!$E1316*VLOOKUP(Data!$F1316,tblXrate[],2,FALSE)</f>
        <v>18000</v>
      </c>
      <c r="H1316" s="93" t="s">
        <v>1499</v>
      </c>
      <c r="I1316" s="93" t="s">
        <v>51</v>
      </c>
      <c r="J1316" s="93" t="s">
        <v>1500</v>
      </c>
      <c r="K1316" s="93" t="str">
        <f>VLOOKUP(Data!$J1316,tblCountries[[Actual]:[Mapping]],2,FALSE)</f>
        <v>Ghana</v>
      </c>
      <c r="L1316" s="93" t="str">
        <f>VLOOKUP(Data!$J1316,tblCountries[[Actual]:[Continente]],3,FALSE)</f>
        <v>Africa</v>
      </c>
      <c r="M1316" s="93" t="s">
        <v>8</v>
      </c>
      <c r="N1316" s="97">
        <v>12</v>
      </c>
      <c r="O1316" s="99" t="s">
        <v>4020</v>
      </c>
      <c r="P1316" s="99" t="s">
        <v>4028</v>
      </c>
      <c r="Q1316" s="100" t="s">
        <v>4048</v>
      </c>
    </row>
    <row r="1317" spans="2:17" ht="15" customHeight="1" x14ac:dyDescent="0.25">
      <c r="B1317" s="93" t="s">
        <v>3312</v>
      </c>
      <c r="C1317" s="94">
        <v>41058.73605324074</v>
      </c>
      <c r="D1317" s="95" t="s">
        <v>1501</v>
      </c>
      <c r="E1317" s="93">
        <v>41000</v>
      </c>
      <c r="F1317" s="93" t="s">
        <v>5</v>
      </c>
      <c r="G1317" s="96">
        <f>Data!$E1317*VLOOKUP(Data!$F1317,tblXrate[],2,FALSE)</f>
        <v>41000</v>
      </c>
      <c r="H1317" s="93" t="s">
        <v>1502</v>
      </c>
      <c r="I1317" s="93" t="s">
        <v>51</v>
      </c>
      <c r="J1317" s="93" t="s">
        <v>415</v>
      </c>
      <c r="K1317" s="93" t="str">
        <f>VLOOKUP(Data!$J1317,tblCountries[[Actual]:[Mapping]],2,FALSE)</f>
        <v>Israel</v>
      </c>
      <c r="L1317" s="93" t="str">
        <f>VLOOKUP(Data!$J1317,tblCountries[[Actual]:[Continente]],3,FALSE)</f>
        <v>Europa</v>
      </c>
      <c r="M1317" s="93" t="s">
        <v>17</v>
      </c>
      <c r="N1317" s="97">
        <v>4</v>
      </c>
      <c r="O1317" s="99" t="s">
        <v>4024</v>
      </c>
      <c r="P1317" s="99" t="s">
        <v>4029</v>
      </c>
      <c r="Q1317" s="100" t="s">
        <v>4048</v>
      </c>
    </row>
    <row r="1318" spans="2:17" ht="15" customHeight="1" x14ac:dyDescent="0.25">
      <c r="B1318" s="93" t="s">
        <v>3313</v>
      </c>
      <c r="C1318" s="94">
        <v>41058.740266203706</v>
      </c>
      <c r="D1318" s="95" t="s">
        <v>1503</v>
      </c>
      <c r="E1318" s="93">
        <v>1600000</v>
      </c>
      <c r="F1318" s="93" t="s">
        <v>39</v>
      </c>
      <c r="G1318" s="96">
        <f>Data!$E1318*VLOOKUP(Data!$F1318,tblXrate[],2,FALSE)</f>
        <v>28492.66669990811</v>
      </c>
      <c r="H1318" s="93" t="s">
        <v>1504</v>
      </c>
      <c r="I1318" s="93" t="s">
        <v>19</v>
      </c>
      <c r="J1318" s="93" t="s">
        <v>7</v>
      </c>
      <c r="K1318" s="93" t="str">
        <f>VLOOKUP(Data!$J1318,tblCountries[[Actual]:[Mapping]],2,FALSE)</f>
        <v>India</v>
      </c>
      <c r="L1318" s="93" t="str">
        <f>VLOOKUP(Data!$J1318,tblCountries[[Actual]:[Continente]],3,FALSE)</f>
        <v>Asia</v>
      </c>
      <c r="M1318" s="93" t="s">
        <v>17</v>
      </c>
      <c r="N1318" s="97">
        <v>4</v>
      </c>
      <c r="O1318" s="99" t="s">
        <v>4024</v>
      </c>
      <c r="P1318" s="99" t="s">
        <v>4029</v>
      </c>
      <c r="Q1318" s="100" t="s">
        <v>4048</v>
      </c>
    </row>
    <row r="1319" spans="2:17" ht="15" customHeight="1" x14ac:dyDescent="0.25">
      <c r="B1319" s="93" t="s">
        <v>3314</v>
      </c>
      <c r="C1319" s="94">
        <v>41058.741712962961</v>
      </c>
      <c r="D1319" s="95">
        <v>49500</v>
      </c>
      <c r="E1319" s="93">
        <v>49500</v>
      </c>
      <c r="F1319" s="93" t="s">
        <v>5</v>
      </c>
      <c r="G1319" s="96">
        <f>Data!$E1319*VLOOKUP(Data!$F1319,tblXrate[],2,FALSE)</f>
        <v>49500</v>
      </c>
      <c r="H1319" s="93" t="s">
        <v>117</v>
      </c>
      <c r="I1319" s="93" t="s">
        <v>19</v>
      </c>
      <c r="J1319" s="93" t="s">
        <v>14</v>
      </c>
      <c r="K1319" s="93" t="str">
        <f>VLOOKUP(Data!$J1319,tblCountries[[Actual]:[Mapping]],2,FALSE)</f>
        <v>USA</v>
      </c>
      <c r="L1319" s="93" t="str">
        <f>VLOOKUP(Data!$J1319,tblCountries[[Actual]:[Continente]],3,FALSE)</f>
        <v>America</v>
      </c>
      <c r="M1319" s="93" t="s">
        <v>8</v>
      </c>
      <c r="N1319" s="97">
        <v>4.5</v>
      </c>
      <c r="O1319" s="99" t="s">
        <v>4024</v>
      </c>
      <c r="P1319" s="99" t="s">
        <v>4029</v>
      </c>
      <c r="Q1319" s="100" t="s">
        <v>4049</v>
      </c>
    </row>
    <row r="1320" spans="2:17" ht="15" customHeight="1" x14ac:dyDescent="0.25">
      <c r="B1320" s="93" t="s">
        <v>3315</v>
      </c>
      <c r="C1320" s="94">
        <v>41058.750219907408</v>
      </c>
      <c r="D1320" s="95">
        <v>6600</v>
      </c>
      <c r="E1320" s="93">
        <v>6600</v>
      </c>
      <c r="F1320" s="93" t="s">
        <v>5</v>
      </c>
      <c r="G1320" s="96">
        <f>Data!$E1320*VLOOKUP(Data!$F1320,tblXrate[],2,FALSE)</f>
        <v>6600</v>
      </c>
      <c r="H1320" s="93" t="s">
        <v>1505</v>
      </c>
      <c r="I1320" s="93" t="s">
        <v>3938</v>
      </c>
      <c r="J1320" s="93" t="s">
        <v>7</v>
      </c>
      <c r="K1320" s="93" t="str">
        <f>VLOOKUP(Data!$J1320,tblCountries[[Actual]:[Mapping]],2,FALSE)</f>
        <v>India</v>
      </c>
      <c r="L1320" s="93" t="str">
        <f>VLOOKUP(Data!$J1320,tblCountries[[Actual]:[Continente]],3,FALSE)</f>
        <v>Asia</v>
      </c>
      <c r="M1320" s="93" t="s">
        <v>17</v>
      </c>
      <c r="N1320" s="97">
        <v>6.4</v>
      </c>
      <c r="O1320" s="98" t="s">
        <v>4021</v>
      </c>
      <c r="P1320" s="99" t="s">
        <v>4027</v>
      </c>
      <c r="Q1320" s="100" t="s">
        <v>4048</v>
      </c>
    </row>
    <row r="1321" spans="2:17" ht="15" customHeight="1" x14ac:dyDescent="0.25">
      <c r="B1321" s="93" t="s">
        <v>3316</v>
      </c>
      <c r="C1321" s="94">
        <v>41058.754050925927</v>
      </c>
      <c r="D1321" s="95" t="s">
        <v>1506</v>
      </c>
      <c r="E1321" s="93">
        <v>70000</v>
      </c>
      <c r="F1321" s="93" t="s">
        <v>68</v>
      </c>
      <c r="G1321" s="96">
        <f>Data!$E1321*VLOOKUP(Data!$F1321,tblXrate[],2,FALSE)</f>
        <v>110332.47904470989</v>
      </c>
      <c r="H1321" s="93" t="s">
        <v>355</v>
      </c>
      <c r="I1321" s="93" t="s">
        <v>355</v>
      </c>
      <c r="J1321" s="93" t="s">
        <v>70</v>
      </c>
      <c r="K1321" s="93" t="str">
        <f>VLOOKUP(Data!$J1321,tblCountries[[Actual]:[Mapping]],2,FALSE)</f>
        <v>UK</v>
      </c>
      <c r="L1321" s="93" t="str">
        <f>VLOOKUP(Data!$J1321,tblCountries[[Actual]:[Continente]],3,FALSE)</f>
        <v>Europa</v>
      </c>
      <c r="M1321" s="93" t="s">
        <v>8</v>
      </c>
      <c r="N1321" s="97">
        <v>15</v>
      </c>
      <c r="O1321" s="99" t="s">
        <v>4020</v>
      </c>
      <c r="P1321" s="99" t="s">
        <v>4031</v>
      </c>
      <c r="Q1321" s="100" t="s">
        <v>4049</v>
      </c>
    </row>
    <row r="1322" spans="2:17" ht="15" customHeight="1" x14ac:dyDescent="0.25">
      <c r="B1322" s="93" t="s">
        <v>3317</v>
      </c>
      <c r="C1322" s="94">
        <v>41058.760277777779</v>
      </c>
      <c r="D1322" s="95" t="s">
        <v>136</v>
      </c>
      <c r="E1322" s="93">
        <v>30000</v>
      </c>
      <c r="F1322" s="93" t="s">
        <v>68</v>
      </c>
      <c r="G1322" s="96">
        <f>Data!$E1322*VLOOKUP(Data!$F1322,tblXrate[],2,FALSE)</f>
        <v>47285.348162018527</v>
      </c>
      <c r="H1322" s="93" t="s">
        <v>184</v>
      </c>
      <c r="I1322" s="93" t="s">
        <v>19</v>
      </c>
      <c r="J1322" s="93" t="s">
        <v>70</v>
      </c>
      <c r="K1322" s="93" t="str">
        <f>VLOOKUP(Data!$J1322,tblCountries[[Actual]:[Mapping]],2,FALSE)</f>
        <v>UK</v>
      </c>
      <c r="L1322" s="93" t="str">
        <f>VLOOKUP(Data!$J1322,tblCountries[[Actual]:[Continente]],3,FALSE)</f>
        <v>Europa</v>
      </c>
      <c r="M1322" s="93" t="s">
        <v>12</v>
      </c>
      <c r="N1322" s="97">
        <v>6</v>
      </c>
      <c r="O1322" s="98" t="s">
        <v>4021</v>
      </c>
      <c r="P1322" s="99" t="s">
        <v>4029</v>
      </c>
      <c r="Q1322" s="100" t="s">
        <v>4048</v>
      </c>
    </row>
    <row r="1323" spans="2:17" ht="15" customHeight="1" x14ac:dyDescent="0.25">
      <c r="B1323" s="93" t="s">
        <v>3318</v>
      </c>
      <c r="C1323" s="94">
        <v>41058.760335648149</v>
      </c>
      <c r="D1323" s="95" t="s">
        <v>1507</v>
      </c>
      <c r="E1323" s="93">
        <v>5300</v>
      </c>
      <c r="F1323" s="93" t="s">
        <v>5</v>
      </c>
      <c r="G1323" s="96">
        <f>Data!$E1323*VLOOKUP(Data!$F1323,tblXrate[],2,FALSE)</f>
        <v>5300</v>
      </c>
      <c r="H1323" s="93" t="s">
        <v>1508</v>
      </c>
      <c r="I1323" s="93" t="s">
        <v>51</v>
      </c>
      <c r="J1323" s="93" t="s">
        <v>16</v>
      </c>
      <c r="K1323" s="93" t="str">
        <f>VLOOKUP(Data!$J1323,tblCountries[[Actual]:[Mapping]],2,FALSE)</f>
        <v>Pakistan</v>
      </c>
      <c r="L1323" s="93" t="str">
        <f>VLOOKUP(Data!$J1323,tblCountries[[Actual]:[Continente]],3,FALSE)</f>
        <v>Asia</v>
      </c>
      <c r="M1323" s="93" t="s">
        <v>8</v>
      </c>
      <c r="N1323" s="97">
        <v>5</v>
      </c>
      <c r="O1323" s="98" t="s">
        <v>4021</v>
      </c>
      <c r="P1323" s="99" t="s">
        <v>4027</v>
      </c>
      <c r="Q1323" s="100" t="s">
        <v>4048</v>
      </c>
    </row>
    <row r="1324" spans="2:17" ht="15" customHeight="1" x14ac:dyDescent="0.25">
      <c r="B1324" s="93" t="s">
        <v>3319</v>
      </c>
      <c r="C1324" s="94">
        <v>41058.764733796299</v>
      </c>
      <c r="D1324" s="95">
        <v>34500</v>
      </c>
      <c r="E1324" s="93">
        <v>34500</v>
      </c>
      <c r="F1324" s="93" t="s">
        <v>21</v>
      </c>
      <c r="G1324" s="96">
        <f>Data!$E1324*VLOOKUP(Data!$F1324,tblXrate[],2,FALSE)</f>
        <v>43828.780645210471</v>
      </c>
      <c r="H1324" s="93" t="s">
        <v>19</v>
      </c>
      <c r="I1324" s="93" t="s">
        <v>19</v>
      </c>
      <c r="J1324" s="93" t="s">
        <v>627</v>
      </c>
      <c r="K1324" s="93" t="str">
        <f>VLOOKUP(Data!$J1324,tblCountries[[Actual]:[Mapping]],2,FALSE)</f>
        <v>Netherlands</v>
      </c>
      <c r="L1324" s="93" t="str">
        <f>VLOOKUP(Data!$J1324,tblCountries[[Actual]:[Continente]],3,FALSE)</f>
        <v>Europa</v>
      </c>
      <c r="M1324" s="93" t="s">
        <v>8</v>
      </c>
      <c r="N1324" s="97">
        <v>15</v>
      </c>
      <c r="O1324" s="99" t="s">
        <v>4020</v>
      </c>
      <c r="P1324" s="99" t="s">
        <v>4029</v>
      </c>
      <c r="Q1324" s="100" t="s">
        <v>4048</v>
      </c>
    </row>
    <row r="1325" spans="2:17" ht="15" customHeight="1" x14ac:dyDescent="0.25">
      <c r="B1325" s="93" t="s">
        <v>3320</v>
      </c>
      <c r="C1325" s="94">
        <v>41058.773009259261</v>
      </c>
      <c r="D1325" s="95">
        <v>80000</v>
      </c>
      <c r="E1325" s="93">
        <v>80000</v>
      </c>
      <c r="F1325" s="93" t="s">
        <v>5</v>
      </c>
      <c r="G1325" s="96">
        <f>Data!$E1325*VLOOKUP(Data!$F1325,tblXrate[],2,FALSE)</f>
        <v>80000</v>
      </c>
      <c r="H1325" s="93" t="s">
        <v>1249</v>
      </c>
      <c r="I1325" s="93" t="s">
        <v>19</v>
      </c>
      <c r="J1325" s="93" t="s">
        <v>14</v>
      </c>
      <c r="K1325" s="93" t="str">
        <f>VLOOKUP(Data!$J1325,tblCountries[[Actual]:[Mapping]],2,FALSE)</f>
        <v>USA</v>
      </c>
      <c r="L1325" s="93" t="str">
        <f>VLOOKUP(Data!$J1325,tblCountries[[Actual]:[Continente]],3,FALSE)</f>
        <v>America</v>
      </c>
      <c r="M1325" s="93" t="s">
        <v>24</v>
      </c>
      <c r="N1325" s="97">
        <v>14</v>
      </c>
      <c r="O1325" s="99" t="s">
        <v>4020</v>
      </c>
      <c r="P1325" s="99" t="s">
        <v>4030</v>
      </c>
      <c r="Q1325" s="100" t="s">
        <v>4049</v>
      </c>
    </row>
    <row r="1326" spans="2:17" ht="15" customHeight="1" x14ac:dyDescent="0.25">
      <c r="B1326" s="93" t="s">
        <v>3321</v>
      </c>
      <c r="C1326" s="94">
        <v>41058.774421296293</v>
      </c>
      <c r="D1326" s="95" t="s">
        <v>1509</v>
      </c>
      <c r="E1326" s="93">
        <v>9067</v>
      </c>
      <c r="F1326" s="93" t="s">
        <v>21</v>
      </c>
      <c r="G1326" s="96">
        <f>Data!$E1326*VLOOKUP(Data!$F1326,tblXrate[],2,FALSE)</f>
        <v>11518.711713336908</v>
      </c>
      <c r="H1326" s="93" t="s">
        <v>1510</v>
      </c>
      <c r="I1326" s="93" t="s">
        <v>19</v>
      </c>
      <c r="J1326" s="93" t="s">
        <v>37</v>
      </c>
      <c r="K1326" s="93" t="str">
        <f>VLOOKUP(Data!$J1326,tblCountries[[Actual]:[Mapping]],2,FALSE)</f>
        <v>Hungary</v>
      </c>
      <c r="L1326" s="93" t="str">
        <f>VLOOKUP(Data!$J1326,tblCountries[[Actual]:[Continente]],3,FALSE)</f>
        <v>Europa</v>
      </c>
      <c r="M1326" s="93" t="s">
        <v>17</v>
      </c>
      <c r="N1326" s="97">
        <v>3</v>
      </c>
      <c r="O1326" s="99" t="s">
        <v>4024</v>
      </c>
      <c r="P1326" s="99" t="s">
        <v>4027</v>
      </c>
      <c r="Q1326" s="100" t="s">
        <v>4048</v>
      </c>
    </row>
    <row r="1327" spans="2:17" ht="15" customHeight="1" x14ac:dyDescent="0.25">
      <c r="B1327" s="93" t="s">
        <v>3322</v>
      </c>
      <c r="C1327" s="94">
        <v>41058.774664351855</v>
      </c>
      <c r="D1327" s="95" t="s">
        <v>1511</v>
      </c>
      <c r="E1327" s="93">
        <v>150000</v>
      </c>
      <c r="F1327" s="93" t="s">
        <v>81</v>
      </c>
      <c r="G1327" s="96">
        <f>Data!$E1327*VLOOKUP(Data!$F1327,tblXrate[],2,FALSE)</f>
        <v>152986.44846039536</v>
      </c>
      <c r="H1327" s="93" t="s">
        <v>1512</v>
      </c>
      <c r="I1327" s="93" t="s">
        <v>19</v>
      </c>
      <c r="J1327" s="93" t="s">
        <v>83</v>
      </c>
      <c r="K1327" s="93" t="str">
        <f>VLOOKUP(Data!$J1327,tblCountries[[Actual]:[Mapping]],2,FALSE)</f>
        <v>Australia</v>
      </c>
      <c r="L1327" s="93" t="str">
        <f>VLOOKUP(Data!$J1327,tblCountries[[Actual]:[Continente]],3,FALSE)</f>
        <v>Oceania</v>
      </c>
      <c r="M1327" s="93" t="s">
        <v>24</v>
      </c>
      <c r="N1327" s="97">
        <v>5.5</v>
      </c>
      <c r="O1327" s="98" t="s">
        <v>4021</v>
      </c>
      <c r="P1327" s="99" t="s">
        <v>4031</v>
      </c>
      <c r="Q1327" s="100" t="s">
        <v>4049</v>
      </c>
    </row>
    <row r="1328" spans="2:17" ht="15" customHeight="1" x14ac:dyDescent="0.25">
      <c r="B1328" s="93" t="s">
        <v>3323</v>
      </c>
      <c r="C1328" s="94">
        <v>41058.776979166665</v>
      </c>
      <c r="D1328" s="95">
        <v>125000</v>
      </c>
      <c r="E1328" s="93">
        <v>125000</v>
      </c>
      <c r="F1328" s="93" t="s">
        <v>5</v>
      </c>
      <c r="G1328" s="96">
        <f>Data!$E1328*VLOOKUP(Data!$F1328,tblXrate[],2,FALSE)</f>
        <v>125000</v>
      </c>
      <c r="H1328" s="93" t="s">
        <v>1513</v>
      </c>
      <c r="I1328" s="93" t="s">
        <v>51</v>
      </c>
      <c r="J1328" s="93" t="s">
        <v>14</v>
      </c>
      <c r="K1328" s="93" t="str">
        <f>VLOOKUP(Data!$J1328,tblCountries[[Actual]:[Mapping]],2,FALSE)</f>
        <v>USA</v>
      </c>
      <c r="L1328" s="93" t="str">
        <f>VLOOKUP(Data!$J1328,tblCountries[[Actual]:[Continente]],3,FALSE)</f>
        <v>America</v>
      </c>
      <c r="M1328" s="93" t="s">
        <v>8</v>
      </c>
      <c r="N1328" s="97">
        <v>2</v>
      </c>
      <c r="O1328" s="99" t="s">
        <v>4024</v>
      </c>
      <c r="P1328" s="99" t="s">
        <v>4031</v>
      </c>
      <c r="Q1328" s="100" t="s">
        <v>4049</v>
      </c>
    </row>
    <row r="1329" spans="2:17" ht="15" customHeight="1" x14ac:dyDescent="0.25">
      <c r="B1329" s="93" t="s">
        <v>3324</v>
      </c>
      <c r="C1329" s="94">
        <v>41058.788402777776</v>
      </c>
      <c r="D1329" s="95">
        <v>100000</v>
      </c>
      <c r="E1329" s="93">
        <v>100000</v>
      </c>
      <c r="F1329" s="93" t="s">
        <v>81</v>
      </c>
      <c r="G1329" s="96">
        <f>Data!$E1329*VLOOKUP(Data!$F1329,tblXrate[],2,FALSE)</f>
        <v>101990.96564026357</v>
      </c>
      <c r="H1329" s="93" t="s">
        <v>1514</v>
      </c>
      <c r="I1329" s="93" t="s">
        <v>355</v>
      </c>
      <c r="J1329" s="93" t="s">
        <v>83</v>
      </c>
      <c r="K1329" s="93" t="str">
        <f>VLOOKUP(Data!$J1329,tblCountries[[Actual]:[Mapping]],2,FALSE)</f>
        <v>Australia</v>
      </c>
      <c r="L1329" s="93" t="str">
        <f>VLOOKUP(Data!$J1329,tblCountries[[Actual]:[Continente]],3,FALSE)</f>
        <v>Oceania</v>
      </c>
      <c r="M1329" s="93" t="s">
        <v>24</v>
      </c>
      <c r="N1329" s="97">
        <v>30</v>
      </c>
      <c r="O1329" s="99" t="s">
        <v>4023</v>
      </c>
      <c r="P1329" s="99" t="s">
        <v>4031</v>
      </c>
      <c r="Q1329" s="100" t="s">
        <v>4049</v>
      </c>
    </row>
    <row r="1330" spans="2:17" ht="15" customHeight="1" x14ac:dyDescent="0.25">
      <c r="B1330" s="93" t="s">
        <v>3325</v>
      </c>
      <c r="C1330" s="94">
        <v>41058.788425925923</v>
      </c>
      <c r="D1330" s="95">
        <v>105000</v>
      </c>
      <c r="E1330" s="93">
        <v>105000</v>
      </c>
      <c r="F1330" s="93" t="s">
        <v>5</v>
      </c>
      <c r="G1330" s="96">
        <f>Data!$E1330*VLOOKUP(Data!$F1330,tblXrate[],2,FALSE)</f>
        <v>105000</v>
      </c>
      <c r="H1330" s="93" t="s">
        <v>1515</v>
      </c>
      <c r="I1330" s="93" t="s">
        <v>3940</v>
      </c>
      <c r="J1330" s="93" t="s">
        <v>14</v>
      </c>
      <c r="K1330" s="93" t="str">
        <f>VLOOKUP(Data!$J1330,tblCountries[[Actual]:[Mapping]],2,FALSE)</f>
        <v>USA</v>
      </c>
      <c r="L1330" s="93" t="str">
        <f>VLOOKUP(Data!$J1330,tblCountries[[Actual]:[Continente]],3,FALSE)</f>
        <v>America</v>
      </c>
      <c r="M1330" s="93" t="s">
        <v>24</v>
      </c>
      <c r="N1330" s="97">
        <v>15</v>
      </c>
      <c r="O1330" s="99" t="s">
        <v>4020</v>
      </c>
      <c r="P1330" s="99" t="s">
        <v>4031</v>
      </c>
      <c r="Q1330" s="100" t="s">
        <v>4049</v>
      </c>
    </row>
    <row r="1331" spans="2:17" ht="15" customHeight="1" x14ac:dyDescent="0.25">
      <c r="B1331" s="93" t="s">
        <v>3326</v>
      </c>
      <c r="C1331" s="94">
        <v>41058.79241898148</v>
      </c>
      <c r="D1331" s="95">
        <v>40000</v>
      </c>
      <c r="E1331" s="93">
        <v>40000</v>
      </c>
      <c r="F1331" s="93" t="s">
        <v>21</v>
      </c>
      <c r="G1331" s="96">
        <f>Data!$E1331*VLOOKUP(Data!$F1331,tblXrate[],2,FALSE)</f>
        <v>50815.977559664309</v>
      </c>
      <c r="H1331" s="93" t="s">
        <v>1261</v>
      </c>
      <c r="I1331" s="93" t="s">
        <v>51</v>
      </c>
      <c r="J1331" s="93" t="s">
        <v>1516</v>
      </c>
      <c r="K1331" s="93" t="str">
        <f>VLOOKUP(Data!$J1331,tblCountries[[Actual]:[Mapping]],2,FALSE)</f>
        <v>Austria</v>
      </c>
      <c r="L1331" s="93" t="str">
        <f>VLOOKUP(Data!$J1331,tblCountries[[Actual]:[Continente]],3,FALSE)</f>
        <v>Europa</v>
      </c>
      <c r="M1331" s="93" t="s">
        <v>8</v>
      </c>
      <c r="N1331" s="97">
        <v>20</v>
      </c>
      <c r="O1331" s="99" t="s">
        <v>4022</v>
      </c>
      <c r="P1331" s="99" t="s">
        <v>4030</v>
      </c>
      <c r="Q1331" s="100" t="s">
        <v>4049</v>
      </c>
    </row>
    <row r="1332" spans="2:17" ht="15" customHeight="1" x14ac:dyDescent="0.25">
      <c r="B1332" s="93" t="s">
        <v>3327</v>
      </c>
      <c r="C1332" s="94">
        <v>41058.792916666665</v>
      </c>
      <c r="D1332" s="95">
        <v>75000</v>
      </c>
      <c r="E1332" s="93">
        <v>75000</v>
      </c>
      <c r="F1332" s="93" t="s">
        <v>5</v>
      </c>
      <c r="G1332" s="96">
        <f>Data!$E1332*VLOOKUP(Data!$F1332,tblXrate[],2,FALSE)</f>
        <v>75000</v>
      </c>
      <c r="H1332" s="93" t="s">
        <v>13</v>
      </c>
      <c r="I1332" s="93" t="s">
        <v>19</v>
      </c>
      <c r="J1332" s="93" t="s">
        <v>14</v>
      </c>
      <c r="K1332" s="93" t="str">
        <f>VLOOKUP(Data!$J1332,tblCountries[[Actual]:[Mapping]],2,FALSE)</f>
        <v>USA</v>
      </c>
      <c r="L1332" s="93" t="str">
        <f>VLOOKUP(Data!$J1332,tblCountries[[Actual]:[Continente]],3,FALSE)</f>
        <v>America</v>
      </c>
      <c r="M1332" s="93" t="s">
        <v>8</v>
      </c>
      <c r="N1332" s="97">
        <v>7</v>
      </c>
      <c r="O1332" s="98" t="s">
        <v>4021</v>
      </c>
      <c r="P1332" s="99" t="s">
        <v>4030</v>
      </c>
      <c r="Q1332" s="100" t="s">
        <v>4049</v>
      </c>
    </row>
    <row r="1333" spans="2:17" ht="15" customHeight="1" x14ac:dyDescent="0.25">
      <c r="B1333" s="93" t="s">
        <v>3328</v>
      </c>
      <c r="C1333" s="94">
        <v>41058.795995370368</v>
      </c>
      <c r="D1333" s="95" t="s">
        <v>1517</v>
      </c>
      <c r="E1333" s="93">
        <v>250000</v>
      </c>
      <c r="F1333" s="93" t="s">
        <v>39</v>
      </c>
      <c r="G1333" s="96">
        <f>Data!$E1333*VLOOKUP(Data!$F1333,tblXrate[],2,FALSE)</f>
        <v>4451.9791718606421</v>
      </c>
      <c r="H1333" s="93" t="s">
        <v>1518</v>
      </c>
      <c r="I1333" s="93" t="s">
        <v>19</v>
      </c>
      <c r="J1333" s="93" t="s">
        <v>7</v>
      </c>
      <c r="K1333" s="93" t="str">
        <f>VLOOKUP(Data!$J1333,tblCountries[[Actual]:[Mapping]],2,FALSE)</f>
        <v>India</v>
      </c>
      <c r="L1333" s="93" t="str">
        <f>VLOOKUP(Data!$J1333,tblCountries[[Actual]:[Continente]],3,FALSE)</f>
        <v>Asia</v>
      </c>
      <c r="M1333" s="93" t="s">
        <v>12</v>
      </c>
      <c r="N1333" s="97">
        <v>8</v>
      </c>
      <c r="O1333" s="98" t="s">
        <v>4021</v>
      </c>
      <c r="P1333" s="99" t="s">
        <v>4027</v>
      </c>
      <c r="Q1333" s="100" t="s">
        <v>4048</v>
      </c>
    </row>
    <row r="1334" spans="2:17" ht="15" customHeight="1" x14ac:dyDescent="0.25">
      <c r="B1334" s="93" t="s">
        <v>3329</v>
      </c>
      <c r="C1334" s="94">
        <v>41058.797650462962</v>
      </c>
      <c r="D1334" s="95">
        <v>110000</v>
      </c>
      <c r="E1334" s="93">
        <v>110000</v>
      </c>
      <c r="F1334" s="93" t="s">
        <v>5</v>
      </c>
      <c r="G1334" s="96">
        <f>Data!$E1334*VLOOKUP(Data!$F1334,tblXrate[],2,FALSE)</f>
        <v>110000</v>
      </c>
      <c r="H1334" s="93" t="s">
        <v>1519</v>
      </c>
      <c r="I1334" s="93" t="s">
        <v>19</v>
      </c>
      <c r="J1334" s="93" t="s">
        <v>14</v>
      </c>
      <c r="K1334" s="93" t="str">
        <f>VLOOKUP(Data!$J1334,tblCountries[[Actual]:[Mapping]],2,FALSE)</f>
        <v>USA</v>
      </c>
      <c r="L1334" s="93" t="str">
        <f>VLOOKUP(Data!$J1334,tblCountries[[Actual]:[Continente]],3,FALSE)</f>
        <v>America</v>
      </c>
      <c r="M1334" s="93" t="s">
        <v>24</v>
      </c>
      <c r="N1334" s="97">
        <v>10</v>
      </c>
      <c r="O1334" s="99" t="s">
        <v>4020</v>
      </c>
      <c r="P1334" s="99" t="s">
        <v>4031</v>
      </c>
      <c r="Q1334" s="100" t="s">
        <v>4049</v>
      </c>
    </row>
    <row r="1335" spans="2:17" ht="15" customHeight="1" x14ac:dyDescent="0.25">
      <c r="B1335" s="93" t="s">
        <v>3330</v>
      </c>
      <c r="C1335" s="94">
        <v>41058.798668981479</v>
      </c>
      <c r="D1335" s="95" t="s">
        <v>1520</v>
      </c>
      <c r="E1335" s="93">
        <v>27000</v>
      </c>
      <c r="F1335" s="93" t="s">
        <v>68</v>
      </c>
      <c r="G1335" s="96">
        <f>Data!$E1335*VLOOKUP(Data!$F1335,tblXrate[],2,FALSE)</f>
        <v>42556.81334581667</v>
      </c>
      <c r="H1335" s="93" t="s">
        <v>1521</v>
      </c>
      <c r="I1335" s="93" t="s">
        <v>278</v>
      </c>
      <c r="J1335" s="93" t="s">
        <v>70</v>
      </c>
      <c r="K1335" s="93" t="str">
        <f>VLOOKUP(Data!$J1335,tblCountries[[Actual]:[Mapping]],2,FALSE)</f>
        <v>UK</v>
      </c>
      <c r="L1335" s="93" t="str">
        <f>VLOOKUP(Data!$J1335,tblCountries[[Actual]:[Continente]],3,FALSE)</f>
        <v>Europa</v>
      </c>
      <c r="M1335" s="93" t="s">
        <v>8</v>
      </c>
      <c r="N1335" s="97">
        <v>1</v>
      </c>
      <c r="O1335" s="99" t="s">
        <v>4024</v>
      </c>
      <c r="P1335" s="99" t="s">
        <v>4029</v>
      </c>
      <c r="Q1335" s="100" t="s">
        <v>4048</v>
      </c>
    </row>
    <row r="1336" spans="2:17" ht="15" customHeight="1" x14ac:dyDescent="0.25">
      <c r="B1336" s="93" t="s">
        <v>3331</v>
      </c>
      <c r="C1336" s="94">
        <v>41058.799664351849</v>
      </c>
      <c r="D1336" s="95" t="s">
        <v>1522</v>
      </c>
      <c r="E1336" s="93">
        <v>450000</v>
      </c>
      <c r="F1336" s="93" t="s">
        <v>39</v>
      </c>
      <c r="G1336" s="96">
        <f>Data!$E1336*VLOOKUP(Data!$F1336,tblXrate[],2,FALSE)</f>
        <v>8013.5625093491553</v>
      </c>
      <c r="H1336" s="93" t="s">
        <v>1523</v>
      </c>
      <c r="I1336" s="93" t="s">
        <v>278</v>
      </c>
      <c r="J1336" s="93" t="s">
        <v>7</v>
      </c>
      <c r="K1336" s="93" t="str">
        <f>VLOOKUP(Data!$J1336,tblCountries[[Actual]:[Mapping]],2,FALSE)</f>
        <v>India</v>
      </c>
      <c r="L1336" s="93" t="str">
        <f>VLOOKUP(Data!$J1336,tblCountries[[Actual]:[Continente]],3,FALSE)</f>
        <v>Asia</v>
      </c>
      <c r="M1336" s="93" t="s">
        <v>24</v>
      </c>
      <c r="N1336" s="97">
        <v>7</v>
      </c>
      <c r="O1336" s="98" t="s">
        <v>4021</v>
      </c>
      <c r="P1336" s="99" t="s">
        <v>4027</v>
      </c>
      <c r="Q1336" s="100" t="s">
        <v>4048</v>
      </c>
    </row>
    <row r="1337" spans="2:17" ht="15" customHeight="1" x14ac:dyDescent="0.25">
      <c r="B1337" s="93" t="s">
        <v>3332</v>
      </c>
      <c r="C1337" s="94">
        <v>41058.800219907411</v>
      </c>
      <c r="D1337" s="95">
        <v>125000</v>
      </c>
      <c r="E1337" s="93">
        <v>125000</v>
      </c>
      <c r="F1337" s="93" t="s">
        <v>5</v>
      </c>
      <c r="G1337" s="96">
        <f>Data!$E1337*VLOOKUP(Data!$F1337,tblXrate[],2,FALSE)</f>
        <v>125000</v>
      </c>
      <c r="H1337" s="93" t="s">
        <v>641</v>
      </c>
      <c r="I1337" s="93" t="s">
        <v>51</v>
      </c>
      <c r="J1337" s="93" t="s">
        <v>14</v>
      </c>
      <c r="K1337" s="93" t="str">
        <f>VLOOKUP(Data!$J1337,tblCountries[[Actual]:[Mapping]],2,FALSE)</f>
        <v>USA</v>
      </c>
      <c r="L1337" s="93" t="str">
        <f>VLOOKUP(Data!$J1337,tblCountries[[Actual]:[Continente]],3,FALSE)</f>
        <v>America</v>
      </c>
      <c r="M1337" s="93" t="s">
        <v>8</v>
      </c>
      <c r="N1337" s="97">
        <v>25</v>
      </c>
      <c r="O1337" s="99" t="s">
        <v>4023</v>
      </c>
      <c r="P1337" s="99" t="s">
        <v>4031</v>
      </c>
      <c r="Q1337" s="100" t="s">
        <v>4049</v>
      </c>
    </row>
    <row r="1338" spans="2:17" ht="15" customHeight="1" x14ac:dyDescent="0.25">
      <c r="B1338" s="93" t="s">
        <v>3333</v>
      </c>
      <c r="C1338" s="94">
        <v>41058.808009259257</v>
      </c>
      <c r="D1338" s="95">
        <v>60000</v>
      </c>
      <c r="E1338" s="93">
        <v>60000</v>
      </c>
      <c r="F1338" s="93" t="s">
        <v>5</v>
      </c>
      <c r="G1338" s="96">
        <f>Data!$E1338*VLOOKUP(Data!$F1338,tblXrate[],2,FALSE)</f>
        <v>60000</v>
      </c>
      <c r="H1338" s="93" t="s">
        <v>1524</v>
      </c>
      <c r="I1338" s="93" t="s">
        <v>19</v>
      </c>
      <c r="J1338" s="93" t="s">
        <v>14</v>
      </c>
      <c r="K1338" s="93" t="str">
        <f>VLOOKUP(Data!$J1338,tblCountries[[Actual]:[Mapping]],2,FALSE)</f>
        <v>USA</v>
      </c>
      <c r="L1338" s="93" t="str">
        <f>VLOOKUP(Data!$J1338,tblCountries[[Actual]:[Continente]],3,FALSE)</f>
        <v>America</v>
      </c>
      <c r="M1338" s="93" t="s">
        <v>12</v>
      </c>
      <c r="N1338" s="97">
        <v>12</v>
      </c>
      <c r="O1338" s="99" t="s">
        <v>4020</v>
      </c>
      <c r="P1338" s="99" t="s">
        <v>4030</v>
      </c>
      <c r="Q1338" s="100" t="s">
        <v>4049</v>
      </c>
    </row>
    <row r="1339" spans="2:17" ht="15" customHeight="1" x14ac:dyDescent="0.25">
      <c r="B1339" s="93" t="s">
        <v>3334</v>
      </c>
      <c r="C1339" s="94">
        <v>41058.813564814816</v>
      </c>
      <c r="D1339" s="95" t="s">
        <v>1525</v>
      </c>
      <c r="E1339" s="93">
        <v>2210000</v>
      </c>
      <c r="F1339" s="93" t="s">
        <v>39</v>
      </c>
      <c r="G1339" s="96">
        <f>Data!$E1339*VLOOKUP(Data!$F1339,tblXrate[],2,FALSE)</f>
        <v>39355.495879248076</v>
      </c>
      <c r="H1339" s="93" t="s">
        <v>386</v>
      </c>
      <c r="I1339" s="93" t="s">
        <v>19</v>
      </c>
      <c r="J1339" s="93" t="s">
        <v>7</v>
      </c>
      <c r="K1339" s="93" t="str">
        <f>VLOOKUP(Data!$J1339,tblCountries[[Actual]:[Mapping]],2,FALSE)</f>
        <v>India</v>
      </c>
      <c r="L1339" s="93" t="str">
        <f>VLOOKUP(Data!$J1339,tblCountries[[Actual]:[Continente]],3,FALSE)</f>
        <v>Asia</v>
      </c>
      <c r="M1339" s="93" t="s">
        <v>24</v>
      </c>
      <c r="N1339" s="97">
        <v>5.6</v>
      </c>
      <c r="O1339" s="98" t="s">
        <v>4021</v>
      </c>
      <c r="P1339" s="99" t="s">
        <v>4029</v>
      </c>
      <c r="Q1339" s="100" t="s">
        <v>4048</v>
      </c>
    </row>
    <row r="1340" spans="2:17" ht="15" customHeight="1" x14ac:dyDescent="0.25">
      <c r="B1340" s="93" t="s">
        <v>3335</v>
      </c>
      <c r="C1340" s="94">
        <v>41058.814664351848</v>
      </c>
      <c r="D1340" s="95">
        <v>45000</v>
      </c>
      <c r="E1340" s="93">
        <v>45000</v>
      </c>
      <c r="F1340" s="93" t="s">
        <v>21</v>
      </c>
      <c r="G1340" s="96">
        <f>Data!$E1340*VLOOKUP(Data!$F1340,tblXrate[],2,FALSE)</f>
        <v>57167.974754622352</v>
      </c>
      <c r="H1340" s="93" t="s">
        <v>1526</v>
      </c>
      <c r="I1340" s="93" t="s">
        <v>487</v>
      </c>
      <c r="J1340" s="93" t="s">
        <v>23</v>
      </c>
      <c r="K1340" s="93" t="str">
        <f>VLOOKUP(Data!$J1340,tblCountries[[Actual]:[Mapping]],2,FALSE)</f>
        <v>Germany</v>
      </c>
      <c r="L1340" s="93" t="str">
        <f>VLOOKUP(Data!$J1340,tblCountries[[Actual]:[Continente]],3,FALSE)</f>
        <v>Europa</v>
      </c>
      <c r="M1340" s="93" t="s">
        <v>8</v>
      </c>
      <c r="N1340" s="97">
        <v>12</v>
      </c>
      <c r="O1340" s="99" t="s">
        <v>4020</v>
      </c>
      <c r="P1340" s="99" t="s">
        <v>4030</v>
      </c>
      <c r="Q1340" s="100" t="s">
        <v>4049</v>
      </c>
    </row>
    <row r="1341" spans="2:17" ht="15" customHeight="1" x14ac:dyDescent="0.25">
      <c r="B1341" s="93" t="s">
        <v>3336</v>
      </c>
      <c r="C1341" s="94">
        <v>41058.819155092591</v>
      </c>
      <c r="D1341" s="95" t="s">
        <v>1527</v>
      </c>
      <c r="E1341" s="93">
        <v>4000000</v>
      </c>
      <c r="F1341" s="93" t="s">
        <v>1528</v>
      </c>
      <c r="G1341" s="96">
        <f>Data!$E1341*VLOOKUP(Data!$F1341,tblXrate[],2,FALSE)</f>
        <v>50694.322109187968</v>
      </c>
      <c r="H1341" s="93" t="s">
        <v>1529</v>
      </c>
      <c r="I1341" s="93" t="s">
        <v>19</v>
      </c>
      <c r="J1341" s="93" t="s">
        <v>651</v>
      </c>
      <c r="K1341" s="93" t="str">
        <f>VLOOKUP(Data!$J1341,tblCountries[[Actual]:[Mapping]],2,FALSE)</f>
        <v>Japan</v>
      </c>
      <c r="L1341" s="93" t="str">
        <f>VLOOKUP(Data!$J1341,tblCountries[[Actual]:[Continente]],3,FALSE)</f>
        <v>Asia</v>
      </c>
      <c r="M1341" s="93" t="s">
        <v>8</v>
      </c>
      <c r="N1341" s="97">
        <v>8</v>
      </c>
      <c r="O1341" s="98" t="s">
        <v>4021</v>
      </c>
      <c r="P1341" s="99" t="s">
        <v>4030</v>
      </c>
      <c r="Q1341" s="100" t="s">
        <v>4049</v>
      </c>
    </row>
    <row r="1342" spans="2:17" ht="15" customHeight="1" x14ac:dyDescent="0.25">
      <c r="B1342" s="93" t="s">
        <v>3337</v>
      </c>
      <c r="C1342" s="94">
        <v>41058.824513888889</v>
      </c>
      <c r="D1342" s="95">
        <v>57500</v>
      </c>
      <c r="E1342" s="93">
        <v>57500</v>
      </c>
      <c r="F1342" s="93" t="s">
        <v>5</v>
      </c>
      <c r="G1342" s="96">
        <f>Data!$E1342*VLOOKUP(Data!$F1342,tblXrate[],2,FALSE)</f>
        <v>57500</v>
      </c>
      <c r="H1342" s="93" t="s">
        <v>1530</v>
      </c>
      <c r="I1342" s="93" t="s">
        <v>51</v>
      </c>
      <c r="J1342" s="93" t="s">
        <v>14</v>
      </c>
      <c r="K1342" s="93" t="str">
        <f>VLOOKUP(Data!$J1342,tblCountries[[Actual]:[Mapping]],2,FALSE)</f>
        <v>USA</v>
      </c>
      <c r="L1342" s="93" t="str">
        <f>VLOOKUP(Data!$J1342,tblCountries[[Actual]:[Continente]],3,FALSE)</f>
        <v>America</v>
      </c>
      <c r="M1342" s="93" t="s">
        <v>8</v>
      </c>
      <c r="N1342" s="97">
        <v>30</v>
      </c>
      <c r="O1342" s="99" t="s">
        <v>4023</v>
      </c>
      <c r="P1342" s="99" t="s">
        <v>4030</v>
      </c>
      <c r="Q1342" s="100" t="s">
        <v>4049</v>
      </c>
    </row>
    <row r="1343" spans="2:17" ht="15" customHeight="1" x14ac:dyDescent="0.25">
      <c r="B1343" s="93" t="s">
        <v>3338</v>
      </c>
      <c r="C1343" s="94">
        <v>41058.826678240737</v>
      </c>
      <c r="D1343" s="95">
        <v>62000</v>
      </c>
      <c r="E1343" s="93">
        <v>62000</v>
      </c>
      <c r="F1343" s="93" t="s">
        <v>21</v>
      </c>
      <c r="G1343" s="96">
        <f>Data!$E1343*VLOOKUP(Data!$F1343,tblXrate[],2,FALSE)</f>
        <v>78764.765217479682</v>
      </c>
      <c r="H1343" s="93" t="s">
        <v>487</v>
      </c>
      <c r="I1343" s="93" t="s">
        <v>487</v>
      </c>
      <c r="J1343" s="93" t="s">
        <v>627</v>
      </c>
      <c r="K1343" s="93" t="str">
        <f>VLOOKUP(Data!$J1343,tblCountries[[Actual]:[Mapping]],2,FALSE)</f>
        <v>Netherlands</v>
      </c>
      <c r="L1343" s="93" t="str">
        <f>VLOOKUP(Data!$J1343,tblCountries[[Actual]:[Continente]],3,FALSE)</f>
        <v>Europa</v>
      </c>
      <c r="M1343" s="93" t="s">
        <v>8</v>
      </c>
      <c r="N1343" s="97">
        <v>15</v>
      </c>
      <c r="O1343" s="99" t="s">
        <v>4020</v>
      </c>
      <c r="P1343" s="99" t="s">
        <v>4030</v>
      </c>
      <c r="Q1343" s="100" t="s">
        <v>4049</v>
      </c>
    </row>
    <row r="1344" spans="2:17" ht="15" customHeight="1" x14ac:dyDescent="0.25">
      <c r="B1344" s="93" t="s">
        <v>3339</v>
      </c>
      <c r="C1344" s="94">
        <v>41058.828182870369</v>
      </c>
      <c r="D1344" s="95" t="s">
        <v>1531</v>
      </c>
      <c r="E1344" s="93">
        <v>80000</v>
      </c>
      <c r="F1344" s="93" t="s">
        <v>5</v>
      </c>
      <c r="G1344" s="96">
        <f>Data!$E1344*VLOOKUP(Data!$F1344,tblXrate[],2,FALSE)</f>
        <v>80000</v>
      </c>
      <c r="H1344" s="93" t="s">
        <v>1532</v>
      </c>
      <c r="I1344" s="93" t="s">
        <v>51</v>
      </c>
      <c r="J1344" s="93" t="s">
        <v>14</v>
      </c>
      <c r="K1344" s="93" t="str">
        <f>VLOOKUP(Data!$J1344,tblCountries[[Actual]:[Mapping]],2,FALSE)</f>
        <v>USA</v>
      </c>
      <c r="L1344" s="93" t="str">
        <f>VLOOKUP(Data!$J1344,tblCountries[[Actual]:[Continente]],3,FALSE)</f>
        <v>America</v>
      </c>
      <c r="M1344" s="93" t="s">
        <v>8</v>
      </c>
      <c r="N1344" s="97">
        <v>10</v>
      </c>
      <c r="O1344" s="99" t="s">
        <v>4020</v>
      </c>
      <c r="P1344" s="99" t="s">
        <v>4030</v>
      </c>
      <c r="Q1344" s="100" t="s">
        <v>4049</v>
      </c>
    </row>
    <row r="1345" spans="2:17" ht="15" customHeight="1" x14ac:dyDescent="0.25">
      <c r="B1345" s="93" t="s">
        <v>3340</v>
      </c>
      <c r="C1345" s="94">
        <v>41058.829606481479</v>
      </c>
      <c r="D1345" s="95" t="s">
        <v>1246</v>
      </c>
      <c r="E1345" s="93">
        <v>45000</v>
      </c>
      <c r="F1345" s="93" t="s">
        <v>68</v>
      </c>
      <c r="G1345" s="96">
        <f>Data!$E1345*VLOOKUP(Data!$F1345,tblXrate[],2,FALSE)</f>
        <v>70928.022243027779</v>
      </c>
      <c r="H1345" s="93" t="s">
        <v>769</v>
      </c>
      <c r="I1345" s="93" t="s">
        <v>51</v>
      </c>
      <c r="J1345" s="93" t="s">
        <v>70</v>
      </c>
      <c r="K1345" s="93" t="str">
        <f>VLOOKUP(Data!$J1345,tblCountries[[Actual]:[Mapping]],2,FALSE)</f>
        <v>UK</v>
      </c>
      <c r="L1345" s="93" t="str">
        <f>VLOOKUP(Data!$J1345,tblCountries[[Actual]:[Continente]],3,FALSE)</f>
        <v>Europa</v>
      </c>
      <c r="M1345" s="93" t="s">
        <v>17</v>
      </c>
      <c r="N1345" s="97">
        <v>15</v>
      </c>
      <c r="O1345" s="99" t="s">
        <v>4020</v>
      </c>
      <c r="P1345" s="99" t="s">
        <v>4030</v>
      </c>
      <c r="Q1345" s="100" t="s">
        <v>4049</v>
      </c>
    </row>
    <row r="1346" spans="2:17" ht="15" customHeight="1" x14ac:dyDescent="0.25">
      <c r="B1346" s="93" t="s">
        <v>3341</v>
      </c>
      <c r="C1346" s="94">
        <v>41058.835497685184</v>
      </c>
      <c r="D1346" s="95">
        <v>33000</v>
      </c>
      <c r="E1346" s="93">
        <v>33000</v>
      </c>
      <c r="F1346" s="93" t="s">
        <v>5</v>
      </c>
      <c r="G1346" s="96">
        <f>Data!$E1346*VLOOKUP(Data!$F1346,tblXrate[],2,FALSE)</f>
        <v>33000</v>
      </c>
      <c r="H1346" s="93" t="s">
        <v>1533</v>
      </c>
      <c r="I1346" s="93" t="s">
        <v>487</v>
      </c>
      <c r="J1346" s="93" t="s">
        <v>14</v>
      </c>
      <c r="K1346" s="93" t="str">
        <f>VLOOKUP(Data!$J1346,tblCountries[[Actual]:[Mapping]],2,FALSE)</f>
        <v>USA</v>
      </c>
      <c r="L1346" s="93" t="str">
        <f>VLOOKUP(Data!$J1346,tblCountries[[Actual]:[Continente]],3,FALSE)</f>
        <v>America</v>
      </c>
      <c r="M1346" s="93" t="s">
        <v>8</v>
      </c>
      <c r="N1346" s="97">
        <v>3</v>
      </c>
      <c r="O1346" s="99" t="s">
        <v>4024</v>
      </c>
      <c r="P1346" s="99" t="s">
        <v>4029</v>
      </c>
      <c r="Q1346" s="100" t="s">
        <v>4048</v>
      </c>
    </row>
    <row r="1347" spans="2:17" ht="15" customHeight="1" x14ac:dyDescent="0.25">
      <c r="B1347" s="93" t="s">
        <v>3342</v>
      </c>
      <c r="C1347" s="94">
        <v>41058.84746527778</v>
      </c>
      <c r="D1347" s="95" t="s">
        <v>1534</v>
      </c>
      <c r="E1347" s="93">
        <v>100000</v>
      </c>
      <c r="F1347" s="93" t="s">
        <v>5</v>
      </c>
      <c r="G1347" s="96">
        <f>Data!$E1347*VLOOKUP(Data!$F1347,tblXrate[],2,FALSE)</f>
        <v>100000</v>
      </c>
      <c r="H1347" s="93" t="s">
        <v>423</v>
      </c>
      <c r="I1347" s="93" t="s">
        <v>19</v>
      </c>
      <c r="J1347" s="93" t="s">
        <v>14</v>
      </c>
      <c r="K1347" s="93" t="str">
        <f>VLOOKUP(Data!$J1347,tblCountries[[Actual]:[Mapping]],2,FALSE)</f>
        <v>USA</v>
      </c>
      <c r="L1347" s="93" t="str">
        <f>VLOOKUP(Data!$J1347,tblCountries[[Actual]:[Continente]],3,FALSE)</f>
        <v>America</v>
      </c>
      <c r="M1347" s="93" t="s">
        <v>8</v>
      </c>
      <c r="N1347" s="97">
        <v>1</v>
      </c>
      <c r="O1347" s="99" t="s">
        <v>4024</v>
      </c>
      <c r="P1347" s="99" t="s">
        <v>4031</v>
      </c>
      <c r="Q1347" s="100" t="s">
        <v>4049</v>
      </c>
    </row>
    <row r="1348" spans="2:17" ht="15" customHeight="1" x14ac:dyDescent="0.25">
      <c r="B1348" s="93" t="s">
        <v>3343</v>
      </c>
      <c r="C1348" s="94">
        <v>41058.861250000002</v>
      </c>
      <c r="D1348" s="95" t="s">
        <v>1535</v>
      </c>
      <c r="E1348" s="93">
        <v>60000</v>
      </c>
      <c r="F1348" s="93" t="s">
        <v>5</v>
      </c>
      <c r="G1348" s="96">
        <f>Data!$E1348*VLOOKUP(Data!$F1348,tblXrate[],2,FALSE)</f>
        <v>60000</v>
      </c>
      <c r="H1348" s="93" t="s">
        <v>203</v>
      </c>
      <c r="I1348" s="93" t="s">
        <v>51</v>
      </c>
      <c r="J1348" s="93" t="s">
        <v>14</v>
      </c>
      <c r="K1348" s="93" t="str">
        <f>VLOOKUP(Data!$J1348,tblCountries[[Actual]:[Mapping]],2,FALSE)</f>
        <v>USA</v>
      </c>
      <c r="L1348" s="93" t="str">
        <f>VLOOKUP(Data!$J1348,tblCountries[[Actual]:[Continente]],3,FALSE)</f>
        <v>America</v>
      </c>
      <c r="M1348" s="93" t="s">
        <v>17</v>
      </c>
      <c r="N1348" s="97">
        <v>20</v>
      </c>
      <c r="O1348" s="99" t="s">
        <v>4022</v>
      </c>
      <c r="P1348" s="99" t="s">
        <v>4030</v>
      </c>
      <c r="Q1348" s="100" t="s">
        <v>4049</v>
      </c>
    </row>
    <row r="1349" spans="2:17" ht="15" customHeight="1" x14ac:dyDescent="0.25">
      <c r="B1349" s="93" t="s">
        <v>3344</v>
      </c>
      <c r="C1349" s="94">
        <v>41058.870636574073</v>
      </c>
      <c r="D1349" s="95">
        <v>95000</v>
      </c>
      <c r="E1349" s="93">
        <v>95000</v>
      </c>
      <c r="F1349" s="93" t="s">
        <v>5</v>
      </c>
      <c r="G1349" s="96">
        <f>Data!$E1349*VLOOKUP(Data!$F1349,tblXrate[],2,FALSE)</f>
        <v>95000</v>
      </c>
      <c r="H1349" s="93" t="s">
        <v>650</v>
      </c>
      <c r="I1349" s="93" t="s">
        <v>19</v>
      </c>
      <c r="J1349" s="93" t="s">
        <v>14</v>
      </c>
      <c r="K1349" s="93" t="str">
        <f>VLOOKUP(Data!$J1349,tblCountries[[Actual]:[Mapping]],2,FALSE)</f>
        <v>USA</v>
      </c>
      <c r="L1349" s="93" t="str">
        <f>VLOOKUP(Data!$J1349,tblCountries[[Actual]:[Continente]],3,FALSE)</f>
        <v>America</v>
      </c>
      <c r="M1349" s="93" t="s">
        <v>17</v>
      </c>
      <c r="N1349" s="97">
        <v>7</v>
      </c>
      <c r="O1349" s="98" t="s">
        <v>4021</v>
      </c>
      <c r="P1349" s="99" t="s">
        <v>4030</v>
      </c>
      <c r="Q1349" s="100" t="s">
        <v>4049</v>
      </c>
    </row>
    <row r="1350" spans="2:17" ht="15" customHeight="1" x14ac:dyDescent="0.25">
      <c r="B1350" s="93" t="s">
        <v>3345</v>
      </c>
      <c r="C1350" s="94">
        <v>41058.880173611113</v>
      </c>
      <c r="D1350" s="95">
        <v>24000</v>
      </c>
      <c r="E1350" s="93">
        <v>24000</v>
      </c>
      <c r="F1350" s="93" t="s">
        <v>5</v>
      </c>
      <c r="G1350" s="96">
        <f>Data!$E1350*VLOOKUP(Data!$F1350,tblXrate[],2,FALSE)</f>
        <v>24000</v>
      </c>
      <c r="H1350" s="93" t="s">
        <v>1536</v>
      </c>
      <c r="I1350" s="93" t="s">
        <v>19</v>
      </c>
      <c r="J1350" s="93" t="s">
        <v>14</v>
      </c>
      <c r="K1350" s="93" t="str">
        <f>VLOOKUP(Data!$J1350,tblCountries[[Actual]:[Mapping]],2,FALSE)</f>
        <v>USA</v>
      </c>
      <c r="L1350" s="93" t="str">
        <f>VLOOKUP(Data!$J1350,tblCountries[[Actual]:[Continente]],3,FALSE)</f>
        <v>America</v>
      </c>
      <c r="M1350" s="93" t="s">
        <v>24</v>
      </c>
      <c r="N1350" s="97">
        <v>33</v>
      </c>
      <c r="O1350" s="99" t="s">
        <v>4023</v>
      </c>
      <c r="P1350" s="99" t="s">
        <v>4029</v>
      </c>
      <c r="Q1350" s="100" t="s">
        <v>4048</v>
      </c>
    </row>
    <row r="1351" spans="2:17" ht="15" customHeight="1" x14ac:dyDescent="0.25">
      <c r="B1351" s="93" t="s">
        <v>3346</v>
      </c>
      <c r="C1351" s="94">
        <v>41058.887106481481</v>
      </c>
      <c r="D1351" s="95">
        <v>50000</v>
      </c>
      <c r="E1351" s="93">
        <v>50000</v>
      </c>
      <c r="F1351" s="93" t="s">
        <v>5</v>
      </c>
      <c r="G1351" s="96">
        <f>Data!$E1351*VLOOKUP(Data!$F1351,tblXrate[],2,FALSE)</f>
        <v>50000</v>
      </c>
      <c r="H1351" s="93" t="s">
        <v>1537</v>
      </c>
      <c r="I1351" s="93" t="s">
        <v>278</v>
      </c>
      <c r="J1351" s="93" t="s">
        <v>14</v>
      </c>
      <c r="K1351" s="93" t="str">
        <f>VLOOKUP(Data!$J1351,tblCountries[[Actual]:[Mapping]],2,FALSE)</f>
        <v>USA</v>
      </c>
      <c r="L1351" s="93" t="str">
        <f>VLOOKUP(Data!$J1351,tblCountries[[Actual]:[Continente]],3,FALSE)</f>
        <v>America</v>
      </c>
      <c r="M1351" s="93" t="s">
        <v>8</v>
      </c>
      <c r="N1351" s="97">
        <v>0.5</v>
      </c>
      <c r="O1351" s="99" t="s">
        <v>4024</v>
      </c>
      <c r="P1351" s="99" t="s">
        <v>4030</v>
      </c>
      <c r="Q1351" s="100" t="s">
        <v>4049</v>
      </c>
    </row>
    <row r="1352" spans="2:17" ht="15" customHeight="1" x14ac:dyDescent="0.25">
      <c r="B1352" s="93" t="s">
        <v>3347</v>
      </c>
      <c r="C1352" s="94">
        <v>41058.892395833333</v>
      </c>
      <c r="D1352" s="95">
        <v>103000</v>
      </c>
      <c r="E1352" s="93">
        <v>103000</v>
      </c>
      <c r="F1352" s="93" t="s">
        <v>5</v>
      </c>
      <c r="G1352" s="96">
        <f>Data!$E1352*VLOOKUP(Data!$F1352,tblXrate[],2,FALSE)</f>
        <v>103000</v>
      </c>
      <c r="H1352" s="93" t="s">
        <v>487</v>
      </c>
      <c r="I1352" s="93" t="s">
        <v>487</v>
      </c>
      <c r="J1352" s="93" t="s">
        <v>14</v>
      </c>
      <c r="K1352" s="93" t="str">
        <f>VLOOKUP(Data!$J1352,tblCountries[[Actual]:[Mapping]],2,FALSE)</f>
        <v>USA</v>
      </c>
      <c r="L1352" s="93" t="str">
        <f>VLOOKUP(Data!$J1352,tblCountries[[Actual]:[Continente]],3,FALSE)</f>
        <v>America</v>
      </c>
      <c r="M1352" s="93" t="s">
        <v>8</v>
      </c>
      <c r="N1352" s="97">
        <v>22</v>
      </c>
      <c r="O1352" s="99" t="s">
        <v>4023</v>
      </c>
      <c r="P1352" s="99" t="s">
        <v>4031</v>
      </c>
      <c r="Q1352" s="100" t="s">
        <v>4049</v>
      </c>
    </row>
    <row r="1353" spans="2:17" ht="15" customHeight="1" x14ac:dyDescent="0.25">
      <c r="B1353" s="93" t="s">
        <v>3348</v>
      </c>
      <c r="C1353" s="94">
        <v>41058.894016203703</v>
      </c>
      <c r="D1353" s="95">
        <v>36000</v>
      </c>
      <c r="E1353" s="93">
        <v>36000</v>
      </c>
      <c r="F1353" s="93" t="s">
        <v>5</v>
      </c>
      <c r="G1353" s="96">
        <f>Data!$E1353*VLOOKUP(Data!$F1353,tblXrate[],2,FALSE)</f>
        <v>36000</v>
      </c>
      <c r="H1353" s="93" t="s">
        <v>1141</v>
      </c>
      <c r="I1353" s="93" t="s">
        <v>66</v>
      </c>
      <c r="J1353" s="93" t="s">
        <v>14</v>
      </c>
      <c r="K1353" s="93" t="str">
        <f>VLOOKUP(Data!$J1353,tblCountries[[Actual]:[Mapping]],2,FALSE)</f>
        <v>USA</v>
      </c>
      <c r="L1353" s="93" t="str">
        <f>VLOOKUP(Data!$J1353,tblCountries[[Actual]:[Continente]],3,FALSE)</f>
        <v>America</v>
      </c>
      <c r="M1353" s="93" t="s">
        <v>12</v>
      </c>
      <c r="N1353" s="97">
        <v>8</v>
      </c>
      <c r="O1353" s="98" t="s">
        <v>4021</v>
      </c>
      <c r="P1353" s="99" t="s">
        <v>4029</v>
      </c>
      <c r="Q1353" s="100" t="s">
        <v>4048</v>
      </c>
    </row>
    <row r="1354" spans="2:17" ht="15" customHeight="1" x14ac:dyDescent="0.25">
      <c r="B1354" s="93" t="s">
        <v>3349</v>
      </c>
      <c r="C1354" s="94">
        <v>41058.894525462965</v>
      </c>
      <c r="D1354" s="95">
        <v>85000</v>
      </c>
      <c r="E1354" s="93">
        <v>85000</v>
      </c>
      <c r="F1354" s="93" t="s">
        <v>5</v>
      </c>
      <c r="G1354" s="96">
        <f>Data!$E1354*VLOOKUP(Data!$F1354,tblXrate[],2,FALSE)</f>
        <v>85000</v>
      </c>
      <c r="H1354" s="93" t="s">
        <v>71</v>
      </c>
      <c r="I1354" s="93" t="s">
        <v>19</v>
      </c>
      <c r="J1354" s="93" t="s">
        <v>14</v>
      </c>
      <c r="K1354" s="93" t="str">
        <f>VLOOKUP(Data!$J1354,tblCountries[[Actual]:[Mapping]],2,FALSE)</f>
        <v>USA</v>
      </c>
      <c r="L1354" s="93" t="str">
        <f>VLOOKUP(Data!$J1354,tblCountries[[Actual]:[Continente]],3,FALSE)</f>
        <v>America</v>
      </c>
      <c r="M1354" s="93" t="s">
        <v>8</v>
      </c>
      <c r="N1354" s="97">
        <v>17</v>
      </c>
      <c r="O1354" s="99" t="s">
        <v>4022</v>
      </c>
      <c r="P1354" s="99" t="s">
        <v>4030</v>
      </c>
      <c r="Q1354" s="100" t="s">
        <v>4049</v>
      </c>
    </row>
    <row r="1355" spans="2:17" ht="15" customHeight="1" x14ac:dyDescent="0.25">
      <c r="B1355" s="93" t="s">
        <v>3350</v>
      </c>
      <c r="C1355" s="94">
        <v>41058.895555555559</v>
      </c>
      <c r="D1355" s="95">
        <v>100000</v>
      </c>
      <c r="E1355" s="93">
        <v>100000</v>
      </c>
      <c r="F1355" s="93" t="s">
        <v>5</v>
      </c>
      <c r="G1355" s="96">
        <f>Data!$E1355*VLOOKUP(Data!$F1355,tblXrate[],2,FALSE)</f>
        <v>100000</v>
      </c>
      <c r="H1355" s="93" t="s">
        <v>1538</v>
      </c>
      <c r="I1355" s="93" t="s">
        <v>3940</v>
      </c>
      <c r="J1355" s="93" t="s">
        <v>446</v>
      </c>
      <c r="K1355" s="93" t="str">
        <f>VLOOKUP(Data!$J1355,tblCountries[[Actual]:[Mapping]],2,FALSE)</f>
        <v>Sweden</v>
      </c>
      <c r="L1355" s="93" t="str">
        <f>VLOOKUP(Data!$J1355,tblCountries[[Actual]:[Continente]],3,FALSE)</f>
        <v>Europa</v>
      </c>
      <c r="M1355" s="93" t="s">
        <v>17</v>
      </c>
      <c r="N1355" s="97">
        <v>20</v>
      </c>
      <c r="O1355" s="99" t="s">
        <v>4022</v>
      </c>
      <c r="P1355" s="99" t="s">
        <v>4031</v>
      </c>
      <c r="Q1355" s="100" t="s">
        <v>4049</v>
      </c>
    </row>
    <row r="1356" spans="2:17" ht="15" customHeight="1" x14ac:dyDescent="0.25">
      <c r="B1356" s="93" t="s">
        <v>3351</v>
      </c>
      <c r="C1356" s="94">
        <v>41058.898402777777</v>
      </c>
      <c r="D1356" s="95" t="s">
        <v>1539</v>
      </c>
      <c r="E1356" s="93">
        <v>83000</v>
      </c>
      <c r="F1356" s="93" t="s">
        <v>5</v>
      </c>
      <c r="G1356" s="96">
        <f>Data!$E1356*VLOOKUP(Data!$F1356,tblXrate[],2,FALSE)</f>
        <v>83000</v>
      </c>
      <c r="H1356" s="93" t="s">
        <v>1540</v>
      </c>
      <c r="I1356" s="93" t="s">
        <v>19</v>
      </c>
      <c r="J1356" s="93" t="s">
        <v>87</v>
      </c>
      <c r="K1356" s="93" t="str">
        <f>VLOOKUP(Data!$J1356,tblCountries[[Actual]:[Mapping]],2,FALSE)</f>
        <v>Canada</v>
      </c>
      <c r="L1356" s="93" t="str">
        <f>VLOOKUP(Data!$J1356,tblCountries[[Actual]:[Continente]],3,FALSE)</f>
        <v>America</v>
      </c>
      <c r="M1356" s="93" t="s">
        <v>8</v>
      </c>
      <c r="N1356" s="97">
        <v>12</v>
      </c>
      <c r="O1356" s="99" t="s">
        <v>4020</v>
      </c>
      <c r="P1356" s="99" t="s">
        <v>4030</v>
      </c>
      <c r="Q1356" s="100" t="s">
        <v>4049</v>
      </c>
    </row>
    <row r="1357" spans="2:17" ht="15" customHeight="1" x14ac:dyDescent="0.25">
      <c r="B1357" s="93" t="s">
        <v>3352</v>
      </c>
      <c r="C1357" s="94">
        <v>41058.901504629626</v>
      </c>
      <c r="D1357" s="95">
        <v>85000</v>
      </c>
      <c r="E1357" s="93">
        <v>85000</v>
      </c>
      <c r="F1357" s="93" t="s">
        <v>5</v>
      </c>
      <c r="G1357" s="96">
        <f>Data!$E1357*VLOOKUP(Data!$F1357,tblXrate[],2,FALSE)</f>
        <v>85000</v>
      </c>
      <c r="H1357" s="93" t="s">
        <v>1541</v>
      </c>
      <c r="I1357" s="93" t="s">
        <v>278</v>
      </c>
      <c r="J1357" s="93" t="s">
        <v>14</v>
      </c>
      <c r="K1357" s="93" t="str">
        <f>VLOOKUP(Data!$J1357,tblCountries[[Actual]:[Mapping]],2,FALSE)</f>
        <v>USA</v>
      </c>
      <c r="L1357" s="93" t="str">
        <f>VLOOKUP(Data!$J1357,tblCountries[[Actual]:[Continente]],3,FALSE)</f>
        <v>America</v>
      </c>
      <c r="M1357" s="93" t="s">
        <v>17</v>
      </c>
      <c r="N1357" s="97">
        <v>25</v>
      </c>
      <c r="O1357" s="99" t="s">
        <v>4023</v>
      </c>
      <c r="P1357" s="99" t="s">
        <v>4030</v>
      </c>
      <c r="Q1357" s="100" t="s">
        <v>4049</v>
      </c>
    </row>
    <row r="1358" spans="2:17" ht="15" customHeight="1" x14ac:dyDescent="0.25">
      <c r="B1358" s="93" t="s">
        <v>3353</v>
      </c>
      <c r="C1358" s="94">
        <v>41058.904675925929</v>
      </c>
      <c r="D1358" s="95">
        <v>120000</v>
      </c>
      <c r="E1358" s="93">
        <v>120000</v>
      </c>
      <c r="F1358" s="93" t="s">
        <v>5</v>
      </c>
      <c r="G1358" s="96">
        <f>Data!$E1358*VLOOKUP(Data!$F1358,tblXrate[],2,FALSE)</f>
        <v>120000</v>
      </c>
      <c r="H1358" s="93" t="s">
        <v>641</v>
      </c>
      <c r="I1358" s="93" t="s">
        <v>51</v>
      </c>
      <c r="J1358" s="93" t="s">
        <v>14</v>
      </c>
      <c r="K1358" s="93" t="str">
        <f>VLOOKUP(Data!$J1358,tblCountries[[Actual]:[Mapping]],2,FALSE)</f>
        <v>USA</v>
      </c>
      <c r="L1358" s="93" t="str">
        <f>VLOOKUP(Data!$J1358,tblCountries[[Actual]:[Continente]],3,FALSE)</f>
        <v>America</v>
      </c>
      <c r="M1358" s="93" t="s">
        <v>17</v>
      </c>
      <c r="N1358" s="97">
        <v>5</v>
      </c>
      <c r="O1358" s="98" t="s">
        <v>4021</v>
      </c>
      <c r="P1358" s="99" t="s">
        <v>4031</v>
      </c>
      <c r="Q1358" s="100" t="s">
        <v>4049</v>
      </c>
    </row>
    <row r="1359" spans="2:17" ht="15" customHeight="1" x14ac:dyDescent="0.25">
      <c r="B1359" s="93" t="s">
        <v>3354</v>
      </c>
      <c r="C1359" s="94">
        <v>41058.905555555553</v>
      </c>
      <c r="D1359" s="95">
        <v>69960</v>
      </c>
      <c r="E1359" s="93">
        <v>69960</v>
      </c>
      <c r="F1359" s="93" t="s">
        <v>5</v>
      </c>
      <c r="G1359" s="96">
        <f>Data!$E1359*VLOOKUP(Data!$F1359,tblXrate[],2,FALSE)</f>
        <v>69960</v>
      </c>
      <c r="H1359" s="93" t="s">
        <v>1542</v>
      </c>
      <c r="I1359" s="93" t="s">
        <v>278</v>
      </c>
      <c r="J1359" s="93" t="s">
        <v>14</v>
      </c>
      <c r="K1359" s="93" t="str">
        <f>VLOOKUP(Data!$J1359,tblCountries[[Actual]:[Mapping]],2,FALSE)</f>
        <v>USA</v>
      </c>
      <c r="L1359" s="93" t="str">
        <f>VLOOKUP(Data!$J1359,tblCountries[[Actual]:[Continente]],3,FALSE)</f>
        <v>America</v>
      </c>
      <c r="M1359" s="93" t="s">
        <v>17</v>
      </c>
      <c r="N1359" s="97">
        <v>22</v>
      </c>
      <c r="O1359" s="99" t="s">
        <v>4023</v>
      </c>
      <c r="P1359" s="99" t="s">
        <v>4030</v>
      </c>
      <c r="Q1359" s="100" t="s">
        <v>4049</v>
      </c>
    </row>
    <row r="1360" spans="2:17" ht="15" customHeight="1" x14ac:dyDescent="0.25">
      <c r="B1360" s="93" t="s">
        <v>3355</v>
      </c>
      <c r="C1360" s="94">
        <v>41058.907268518517</v>
      </c>
      <c r="D1360" s="95" t="s">
        <v>1543</v>
      </c>
      <c r="E1360" s="93">
        <v>97000</v>
      </c>
      <c r="F1360" s="93" t="s">
        <v>5</v>
      </c>
      <c r="G1360" s="96">
        <f>Data!$E1360*VLOOKUP(Data!$F1360,tblXrate[],2,FALSE)</f>
        <v>97000</v>
      </c>
      <c r="H1360" s="93" t="s">
        <v>1544</v>
      </c>
      <c r="I1360" s="93" t="s">
        <v>51</v>
      </c>
      <c r="J1360" s="93" t="s">
        <v>14</v>
      </c>
      <c r="K1360" s="93" t="str">
        <f>VLOOKUP(Data!$J1360,tblCountries[[Actual]:[Mapping]],2,FALSE)</f>
        <v>USA</v>
      </c>
      <c r="L1360" s="93" t="str">
        <f>VLOOKUP(Data!$J1360,tblCountries[[Actual]:[Continente]],3,FALSE)</f>
        <v>America</v>
      </c>
      <c r="M1360" s="93" t="s">
        <v>8</v>
      </c>
      <c r="N1360" s="97">
        <v>14</v>
      </c>
      <c r="O1360" s="99" t="s">
        <v>4020</v>
      </c>
      <c r="P1360" s="99" t="s">
        <v>4030</v>
      </c>
      <c r="Q1360" s="100" t="s">
        <v>4049</v>
      </c>
    </row>
    <row r="1361" spans="2:17" ht="15" customHeight="1" x14ac:dyDescent="0.25">
      <c r="B1361" s="93" t="s">
        <v>3356</v>
      </c>
      <c r="C1361" s="94">
        <v>41058.908483796295</v>
      </c>
      <c r="D1361" s="95" t="s">
        <v>1545</v>
      </c>
      <c r="E1361" s="93">
        <v>60000</v>
      </c>
      <c r="F1361" s="93" t="s">
        <v>68</v>
      </c>
      <c r="G1361" s="96">
        <f>Data!$E1361*VLOOKUP(Data!$F1361,tblXrate[],2,FALSE)</f>
        <v>94570.696324037053</v>
      </c>
      <c r="H1361" s="93" t="s">
        <v>19</v>
      </c>
      <c r="I1361" s="93" t="s">
        <v>19</v>
      </c>
      <c r="J1361" s="93" t="s">
        <v>70</v>
      </c>
      <c r="K1361" s="93" t="str">
        <f>VLOOKUP(Data!$J1361,tblCountries[[Actual]:[Mapping]],2,FALSE)</f>
        <v>UK</v>
      </c>
      <c r="L1361" s="93" t="str">
        <f>VLOOKUP(Data!$J1361,tblCountries[[Actual]:[Continente]],3,FALSE)</f>
        <v>Europa</v>
      </c>
      <c r="M1361" s="93" t="s">
        <v>8</v>
      </c>
      <c r="N1361" s="97">
        <v>7</v>
      </c>
      <c r="O1361" s="98" t="s">
        <v>4021</v>
      </c>
      <c r="P1361" s="99" t="s">
        <v>4030</v>
      </c>
      <c r="Q1361" s="100" t="s">
        <v>4049</v>
      </c>
    </row>
    <row r="1362" spans="2:17" ht="15" customHeight="1" x14ac:dyDescent="0.25">
      <c r="B1362" s="93" t="s">
        <v>3357</v>
      </c>
      <c r="C1362" s="94">
        <v>41058.910069444442</v>
      </c>
      <c r="D1362" s="95">
        <v>39000</v>
      </c>
      <c r="E1362" s="93">
        <v>39000</v>
      </c>
      <c r="F1362" s="93" t="s">
        <v>5</v>
      </c>
      <c r="G1362" s="96">
        <f>Data!$E1362*VLOOKUP(Data!$F1362,tblXrate[],2,FALSE)</f>
        <v>39000</v>
      </c>
      <c r="H1362" s="93" t="s">
        <v>1546</v>
      </c>
      <c r="I1362" s="93" t="s">
        <v>51</v>
      </c>
      <c r="J1362" s="93" t="s">
        <v>47</v>
      </c>
      <c r="K1362" s="93" t="str">
        <f>VLOOKUP(Data!$J1362,tblCountries[[Actual]:[Mapping]],2,FALSE)</f>
        <v>South Africa</v>
      </c>
      <c r="L1362" s="93" t="str">
        <f>VLOOKUP(Data!$J1362,tblCountries[[Actual]:[Continente]],3,FALSE)</f>
        <v>Africa</v>
      </c>
      <c r="M1362" s="93" t="s">
        <v>12</v>
      </c>
      <c r="N1362" s="97">
        <v>6</v>
      </c>
      <c r="O1362" s="98" t="s">
        <v>4021</v>
      </c>
      <c r="P1362" s="99" t="s">
        <v>4029</v>
      </c>
      <c r="Q1362" s="100" t="s">
        <v>4048</v>
      </c>
    </row>
    <row r="1363" spans="2:17" ht="15" customHeight="1" x14ac:dyDescent="0.25">
      <c r="B1363" s="93" t="s">
        <v>3358</v>
      </c>
      <c r="C1363" s="94">
        <v>41058.910243055558</v>
      </c>
      <c r="D1363" s="95" t="s">
        <v>1547</v>
      </c>
      <c r="E1363" s="93">
        <v>250000</v>
      </c>
      <c r="F1363" s="93" t="s">
        <v>39</v>
      </c>
      <c r="G1363" s="96">
        <f>Data!$E1363*VLOOKUP(Data!$F1363,tblXrate[],2,FALSE)</f>
        <v>4451.9791718606421</v>
      </c>
      <c r="H1363" s="93" t="s">
        <v>51</v>
      </c>
      <c r="I1363" s="93" t="s">
        <v>51</v>
      </c>
      <c r="J1363" s="93" t="s">
        <v>7</v>
      </c>
      <c r="K1363" s="93" t="str">
        <f>VLOOKUP(Data!$J1363,tblCountries[[Actual]:[Mapping]],2,FALSE)</f>
        <v>India</v>
      </c>
      <c r="L1363" s="93" t="str">
        <f>VLOOKUP(Data!$J1363,tblCountries[[Actual]:[Continente]],3,FALSE)</f>
        <v>Asia</v>
      </c>
      <c r="M1363" s="93" t="s">
        <v>24</v>
      </c>
      <c r="N1363" s="97">
        <v>15</v>
      </c>
      <c r="O1363" s="99" t="s">
        <v>4020</v>
      </c>
      <c r="P1363" s="99" t="s">
        <v>4027</v>
      </c>
      <c r="Q1363" s="100" t="s">
        <v>4048</v>
      </c>
    </row>
    <row r="1364" spans="2:17" ht="15" customHeight="1" x14ac:dyDescent="0.25">
      <c r="B1364" s="93" t="s">
        <v>3359</v>
      </c>
      <c r="C1364" s="94">
        <v>41058.912881944445</v>
      </c>
      <c r="D1364" s="95">
        <v>62000</v>
      </c>
      <c r="E1364" s="93">
        <v>62000</v>
      </c>
      <c r="F1364" s="93" t="s">
        <v>5</v>
      </c>
      <c r="G1364" s="96">
        <f>Data!$E1364*VLOOKUP(Data!$F1364,tblXrate[],2,FALSE)</f>
        <v>62000</v>
      </c>
      <c r="H1364" s="93" t="s">
        <v>1548</v>
      </c>
      <c r="I1364" s="93" t="s">
        <v>66</v>
      </c>
      <c r="J1364" s="93" t="s">
        <v>14</v>
      </c>
      <c r="K1364" s="93" t="str">
        <f>VLOOKUP(Data!$J1364,tblCountries[[Actual]:[Mapping]],2,FALSE)</f>
        <v>USA</v>
      </c>
      <c r="L1364" s="93" t="str">
        <f>VLOOKUP(Data!$J1364,tblCountries[[Actual]:[Continente]],3,FALSE)</f>
        <v>America</v>
      </c>
      <c r="M1364" s="93" t="s">
        <v>12</v>
      </c>
      <c r="N1364" s="97">
        <v>25</v>
      </c>
      <c r="O1364" s="99" t="s">
        <v>4023</v>
      </c>
      <c r="P1364" s="99" t="s">
        <v>4030</v>
      </c>
      <c r="Q1364" s="100" t="s">
        <v>4049</v>
      </c>
    </row>
    <row r="1365" spans="2:17" ht="15" customHeight="1" x14ac:dyDescent="0.25">
      <c r="B1365" s="93" t="s">
        <v>3360</v>
      </c>
      <c r="C1365" s="94">
        <v>41058.916377314818</v>
      </c>
      <c r="D1365" s="95">
        <v>44000</v>
      </c>
      <c r="E1365" s="93">
        <v>44000</v>
      </c>
      <c r="F1365" s="93" t="s">
        <v>5</v>
      </c>
      <c r="G1365" s="96">
        <f>Data!$E1365*VLOOKUP(Data!$F1365,tblXrate[],2,FALSE)</f>
        <v>44000</v>
      </c>
      <c r="H1365" s="93" t="s">
        <v>1549</v>
      </c>
      <c r="I1365" s="93" t="s">
        <v>278</v>
      </c>
      <c r="J1365" s="93" t="s">
        <v>14</v>
      </c>
      <c r="K1365" s="93" t="str">
        <f>VLOOKUP(Data!$J1365,tblCountries[[Actual]:[Mapping]],2,FALSE)</f>
        <v>USA</v>
      </c>
      <c r="L1365" s="93" t="str">
        <f>VLOOKUP(Data!$J1365,tblCountries[[Actual]:[Continente]],3,FALSE)</f>
        <v>America</v>
      </c>
      <c r="M1365" s="93" t="s">
        <v>8</v>
      </c>
      <c r="N1365" s="97">
        <v>15</v>
      </c>
      <c r="O1365" s="99" t="s">
        <v>4020</v>
      </c>
      <c r="P1365" s="99" t="s">
        <v>4029</v>
      </c>
      <c r="Q1365" s="100" t="s">
        <v>4048</v>
      </c>
    </row>
    <row r="1366" spans="2:17" ht="15" customHeight="1" x14ac:dyDescent="0.25">
      <c r="B1366" s="93" t="s">
        <v>3361</v>
      </c>
      <c r="C1366" s="94">
        <v>41058.918414351851</v>
      </c>
      <c r="D1366" s="95">
        <v>150000</v>
      </c>
      <c r="E1366" s="93">
        <v>150000</v>
      </c>
      <c r="F1366" s="93" t="s">
        <v>5</v>
      </c>
      <c r="G1366" s="96">
        <f>Data!$E1366*VLOOKUP(Data!$F1366,tblXrate[],2,FALSE)</f>
        <v>150000</v>
      </c>
      <c r="H1366" s="93" t="s">
        <v>1550</v>
      </c>
      <c r="I1366" s="93" t="s">
        <v>51</v>
      </c>
      <c r="J1366" s="93" t="s">
        <v>14</v>
      </c>
      <c r="K1366" s="93" t="str">
        <f>VLOOKUP(Data!$J1366,tblCountries[[Actual]:[Mapping]],2,FALSE)</f>
        <v>USA</v>
      </c>
      <c r="L1366" s="93" t="str">
        <f>VLOOKUP(Data!$J1366,tblCountries[[Actual]:[Continente]],3,FALSE)</f>
        <v>America</v>
      </c>
      <c r="M1366" s="93" t="s">
        <v>17</v>
      </c>
      <c r="N1366" s="97">
        <v>30</v>
      </c>
      <c r="O1366" s="99" t="s">
        <v>4023</v>
      </c>
      <c r="P1366" s="99" t="s">
        <v>4031</v>
      </c>
      <c r="Q1366" s="100" t="s">
        <v>4049</v>
      </c>
    </row>
    <row r="1367" spans="2:17" ht="15" customHeight="1" x14ac:dyDescent="0.25">
      <c r="B1367" s="93" t="s">
        <v>3362</v>
      </c>
      <c r="C1367" s="94">
        <v>41058.919548611113</v>
      </c>
      <c r="D1367" s="95">
        <v>180000</v>
      </c>
      <c r="E1367" s="93">
        <v>180000</v>
      </c>
      <c r="F1367" s="93" t="s">
        <v>21</v>
      </c>
      <c r="G1367" s="96">
        <f>Data!$E1367*VLOOKUP(Data!$F1367,tblXrate[],2,FALSE)</f>
        <v>228671.89901848941</v>
      </c>
      <c r="H1367" s="93" t="s">
        <v>1551</v>
      </c>
      <c r="I1367" s="93" t="s">
        <v>487</v>
      </c>
      <c r="J1367" s="93" t="s">
        <v>980</v>
      </c>
      <c r="K1367" s="93" t="str">
        <f>VLOOKUP(Data!$J1367,tblCountries[[Actual]:[Mapping]],2,FALSE)</f>
        <v>Europe</v>
      </c>
      <c r="L1367" s="93" t="str">
        <f>VLOOKUP(Data!$J1367,tblCountries[[Actual]:[Continente]],3,FALSE)</f>
        <v>Europa</v>
      </c>
      <c r="M1367" s="93" t="s">
        <v>8</v>
      </c>
      <c r="N1367" s="97">
        <v>15</v>
      </c>
      <c r="O1367" s="99" t="s">
        <v>4020</v>
      </c>
      <c r="P1367" s="99" t="s">
        <v>4026</v>
      </c>
      <c r="Q1367" s="100" t="s">
        <v>4049</v>
      </c>
    </row>
    <row r="1368" spans="2:17" ht="15" customHeight="1" x14ac:dyDescent="0.25">
      <c r="B1368" s="93" t="s">
        <v>3363</v>
      </c>
      <c r="C1368" s="94">
        <v>41058.925787037035</v>
      </c>
      <c r="D1368" s="95">
        <v>73500</v>
      </c>
      <c r="E1368" s="93">
        <v>73500</v>
      </c>
      <c r="F1368" s="93" t="s">
        <v>5</v>
      </c>
      <c r="G1368" s="96">
        <f>Data!$E1368*VLOOKUP(Data!$F1368,tblXrate[],2,FALSE)</f>
        <v>73500</v>
      </c>
      <c r="H1368" s="93" t="s">
        <v>1552</v>
      </c>
      <c r="I1368" s="93" t="s">
        <v>19</v>
      </c>
      <c r="J1368" s="93" t="s">
        <v>14</v>
      </c>
      <c r="K1368" s="93" t="str">
        <f>VLOOKUP(Data!$J1368,tblCountries[[Actual]:[Mapping]],2,FALSE)</f>
        <v>USA</v>
      </c>
      <c r="L1368" s="93" t="str">
        <f>VLOOKUP(Data!$J1368,tblCountries[[Actual]:[Continente]],3,FALSE)</f>
        <v>America</v>
      </c>
      <c r="M1368" s="93" t="s">
        <v>12</v>
      </c>
      <c r="N1368" s="97">
        <v>6</v>
      </c>
      <c r="O1368" s="98" t="s">
        <v>4021</v>
      </c>
      <c r="P1368" s="99" t="s">
        <v>4030</v>
      </c>
      <c r="Q1368" s="100" t="s">
        <v>4049</v>
      </c>
    </row>
    <row r="1369" spans="2:17" ht="15" customHeight="1" x14ac:dyDescent="0.25">
      <c r="B1369" s="93" t="s">
        <v>3364</v>
      </c>
      <c r="C1369" s="94">
        <v>41058.926608796297</v>
      </c>
      <c r="D1369" s="95">
        <v>77500</v>
      </c>
      <c r="E1369" s="93">
        <v>77500</v>
      </c>
      <c r="F1369" s="93" t="s">
        <v>5</v>
      </c>
      <c r="G1369" s="96">
        <f>Data!$E1369*VLOOKUP(Data!$F1369,tblXrate[],2,FALSE)</f>
        <v>77500</v>
      </c>
      <c r="H1369" s="93" t="s">
        <v>265</v>
      </c>
      <c r="I1369" s="93" t="s">
        <v>19</v>
      </c>
      <c r="J1369" s="93" t="s">
        <v>14</v>
      </c>
      <c r="K1369" s="93" t="str">
        <f>VLOOKUP(Data!$J1369,tblCountries[[Actual]:[Mapping]],2,FALSE)</f>
        <v>USA</v>
      </c>
      <c r="L1369" s="93" t="str">
        <f>VLOOKUP(Data!$J1369,tblCountries[[Actual]:[Continente]],3,FALSE)</f>
        <v>America</v>
      </c>
      <c r="M1369" s="93" t="s">
        <v>8</v>
      </c>
      <c r="N1369" s="97">
        <v>7</v>
      </c>
      <c r="O1369" s="98" t="s">
        <v>4021</v>
      </c>
      <c r="P1369" s="99" t="s">
        <v>4030</v>
      </c>
      <c r="Q1369" s="100" t="s">
        <v>4049</v>
      </c>
    </row>
    <row r="1370" spans="2:17" ht="15" customHeight="1" x14ac:dyDescent="0.25">
      <c r="B1370" s="93" t="s">
        <v>3365</v>
      </c>
      <c r="C1370" s="94">
        <v>41058.929722222223</v>
      </c>
      <c r="D1370" s="95">
        <v>60800</v>
      </c>
      <c r="E1370" s="93">
        <v>60800</v>
      </c>
      <c r="F1370" s="93" t="s">
        <v>5</v>
      </c>
      <c r="G1370" s="96">
        <f>Data!$E1370*VLOOKUP(Data!$F1370,tblXrate[],2,FALSE)</f>
        <v>60800</v>
      </c>
      <c r="H1370" s="93" t="s">
        <v>1553</v>
      </c>
      <c r="I1370" s="93" t="s">
        <v>19</v>
      </c>
      <c r="J1370" s="93" t="s">
        <v>14</v>
      </c>
      <c r="K1370" s="93" t="str">
        <f>VLOOKUP(Data!$J1370,tblCountries[[Actual]:[Mapping]],2,FALSE)</f>
        <v>USA</v>
      </c>
      <c r="L1370" s="93" t="str">
        <f>VLOOKUP(Data!$J1370,tblCountries[[Actual]:[Continente]],3,FALSE)</f>
        <v>America</v>
      </c>
      <c r="M1370" s="93" t="s">
        <v>12</v>
      </c>
      <c r="N1370" s="97">
        <v>10</v>
      </c>
      <c r="O1370" s="99" t="s">
        <v>4020</v>
      </c>
      <c r="P1370" s="99" t="s">
        <v>4030</v>
      </c>
      <c r="Q1370" s="100" t="s">
        <v>4049</v>
      </c>
    </row>
    <row r="1371" spans="2:17" ht="15" customHeight="1" x14ac:dyDescent="0.25">
      <c r="B1371" s="93" t="s">
        <v>3366</v>
      </c>
      <c r="C1371" s="94">
        <v>41058.933657407404</v>
      </c>
      <c r="D1371" s="95">
        <v>136000</v>
      </c>
      <c r="E1371" s="93">
        <v>136000</v>
      </c>
      <c r="F1371" s="93" t="s">
        <v>5</v>
      </c>
      <c r="G1371" s="96">
        <f>Data!$E1371*VLOOKUP(Data!$F1371,tblXrate[],2,FALSE)</f>
        <v>136000</v>
      </c>
      <c r="H1371" s="93" t="s">
        <v>1554</v>
      </c>
      <c r="I1371" s="93" t="s">
        <v>51</v>
      </c>
      <c r="J1371" s="93" t="s">
        <v>14</v>
      </c>
      <c r="K1371" s="93" t="str">
        <f>VLOOKUP(Data!$J1371,tblCountries[[Actual]:[Mapping]],2,FALSE)</f>
        <v>USA</v>
      </c>
      <c r="L1371" s="93" t="str">
        <f>VLOOKUP(Data!$J1371,tblCountries[[Actual]:[Continente]],3,FALSE)</f>
        <v>America</v>
      </c>
      <c r="M1371" s="93" t="s">
        <v>8</v>
      </c>
      <c r="N1371" s="97">
        <v>10</v>
      </c>
      <c r="O1371" s="99" t="s">
        <v>4020</v>
      </c>
      <c r="P1371" s="99" t="s">
        <v>4031</v>
      </c>
      <c r="Q1371" s="100" t="s">
        <v>4049</v>
      </c>
    </row>
    <row r="1372" spans="2:17" ht="15" customHeight="1" x14ac:dyDescent="0.25">
      <c r="B1372" s="93" t="s">
        <v>3367</v>
      </c>
      <c r="C1372" s="94">
        <v>41058.939074074071</v>
      </c>
      <c r="D1372" s="95">
        <v>20000</v>
      </c>
      <c r="E1372" s="93">
        <v>20000</v>
      </c>
      <c r="F1372" s="93" t="s">
        <v>5</v>
      </c>
      <c r="G1372" s="96">
        <f>Data!$E1372*VLOOKUP(Data!$F1372,tblXrate[],2,FALSE)</f>
        <v>20000</v>
      </c>
      <c r="H1372" s="93" t="s">
        <v>1555</v>
      </c>
      <c r="I1372" s="93" t="s">
        <v>66</v>
      </c>
      <c r="J1372" s="93" t="s">
        <v>7</v>
      </c>
      <c r="K1372" s="93" t="str">
        <f>VLOOKUP(Data!$J1372,tblCountries[[Actual]:[Mapping]],2,FALSE)</f>
        <v>India</v>
      </c>
      <c r="L1372" s="93" t="str">
        <f>VLOOKUP(Data!$J1372,tblCountries[[Actual]:[Continente]],3,FALSE)</f>
        <v>Asia</v>
      </c>
      <c r="M1372" s="93" t="s">
        <v>8</v>
      </c>
      <c r="N1372" s="97">
        <v>6</v>
      </c>
      <c r="O1372" s="98" t="s">
        <v>4021</v>
      </c>
      <c r="P1372" s="99" t="s">
        <v>4028</v>
      </c>
      <c r="Q1372" s="100" t="s">
        <v>4048</v>
      </c>
    </row>
    <row r="1373" spans="2:17" ht="15" customHeight="1" x14ac:dyDescent="0.25">
      <c r="B1373" s="93" t="s">
        <v>3368</v>
      </c>
      <c r="C1373" s="94">
        <v>41058.941168981481</v>
      </c>
      <c r="D1373" s="95">
        <v>95000</v>
      </c>
      <c r="E1373" s="93">
        <v>95000</v>
      </c>
      <c r="F1373" s="93" t="s">
        <v>5</v>
      </c>
      <c r="G1373" s="96">
        <f>Data!$E1373*VLOOKUP(Data!$F1373,tblXrate[],2,FALSE)</f>
        <v>95000</v>
      </c>
      <c r="H1373" s="93" t="s">
        <v>1556</v>
      </c>
      <c r="I1373" s="93" t="s">
        <v>278</v>
      </c>
      <c r="J1373" s="93" t="s">
        <v>14</v>
      </c>
      <c r="K1373" s="93" t="str">
        <f>VLOOKUP(Data!$J1373,tblCountries[[Actual]:[Mapping]],2,FALSE)</f>
        <v>USA</v>
      </c>
      <c r="L1373" s="93" t="str">
        <f>VLOOKUP(Data!$J1373,tblCountries[[Actual]:[Continente]],3,FALSE)</f>
        <v>America</v>
      </c>
      <c r="M1373" s="93" t="s">
        <v>8</v>
      </c>
      <c r="N1373" s="97">
        <v>14</v>
      </c>
      <c r="O1373" s="99" t="s">
        <v>4020</v>
      </c>
      <c r="P1373" s="99" t="s">
        <v>4030</v>
      </c>
      <c r="Q1373" s="100" t="s">
        <v>4049</v>
      </c>
    </row>
    <row r="1374" spans="2:17" ht="15" customHeight="1" x14ac:dyDescent="0.25">
      <c r="B1374" s="93" t="s">
        <v>3369</v>
      </c>
      <c r="C1374" s="94">
        <v>41058.949421296296</v>
      </c>
      <c r="D1374" s="95">
        <v>130000</v>
      </c>
      <c r="E1374" s="93">
        <v>130000</v>
      </c>
      <c r="F1374" s="93" t="s">
        <v>5</v>
      </c>
      <c r="G1374" s="96">
        <f>Data!$E1374*VLOOKUP(Data!$F1374,tblXrate[],2,FALSE)</f>
        <v>130000</v>
      </c>
      <c r="H1374" s="93" t="s">
        <v>51</v>
      </c>
      <c r="I1374" s="93" t="s">
        <v>51</v>
      </c>
      <c r="J1374" s="93" t="s">
        <v>14</v>
      </c>
      <c r="K1374" s="93" t="str">
        <f>VLOOKUP(Data!$J1374,tblCountries[[Actual]:[Mapping]],2,FALSE)</f>
        <v>USA</v>
      </c>
      <c r="L1374" s="93" t="str">
        <f>VLOOKUP(Data!$J1374,tblCountries[[Actual]:[Continente]],3,FALSE)</f>
        <v>America</v>
      </c>
      <c r="M1374" s="93" t="s">
        <v>24</v>
      </c>
      <c r="N1374" s="97">
        <v>25</v>
      </c>
      <c r="O1374" s="99" t="s">
        <v>4023</v>
      </c>
      <c r="P1374" s="99" t="s">
        <v>4031</v>
      </c>
      <c r="Q1374" s="100" t="s">
        <v>4049</v>
      </c>
    </row>
    <row r="1375" spans="2:17" ht="15" customHeight="1" x14ac:dyDescent="0.25">
      <c r="B1375" s="93" t="s">
        <v>3370</v>
      </c>
      <c r="C1375" s="94">
        <v>41058.951574074075</v>
      </c>
      <c r="D1375" s="95">
        <v>65000</v>
      </c>
      <c r="E1375" s="93">
        <v>65000</v>
      </c>
      <c r="F1375" s="93" t="s">
        <v>5</v>
      </c>
      <c r="G1375" s="96">
        <f>Data!$E1375*VLOOKUP(Data!$F1375,tblXrate[],2,FALSE)</f>
        <v>65000</v>
      </c>
      <c r="H1375" s="93" t="s">
        <v>1557</v>
      </c>
      <c r="I1375" s="93" t="s">
        <v>19</v>
      </c>
      <c r="J1375" s="93" t="s">
        <v>14</v>
      </c>
      <c r="K1375" s="93" t="str">
        <f>VLOOKUP(Data!$J1375,tblCountries[[Actual]:[Mapping]],2,FALSE)</f>
        <v>USA</v>
      </c>
      <c r="L1375" s="93" t="str">
        <f>VLOOKUP(Data!$J1375,tblCountries[[Actual]:[Continente]],3,FALSE)</f>
        <v>America</v>
      </c>
      <c r="M1375" s="93" t="s">
        <v>17</v>
      </c>
      <c r="N1375" s="97">
        <v>10</v>
      </c>
      <c r="O1375" s="99" t="s">
        <v>4020</v>
      </c>
      <c r="P1375" s="99" t="s">
        <v>4030</v>
      </c>
      <c r="Q1375" s="100" t="s">
        <v>4049</v>
      </c>
    </row>
    <row r="1376" spans="2:17" ht="15" customHeight="1" x14ac:dyDescent="0.25">
      <c r="B1376" s="93" t="s">
        <v>3371</v>
      </c>
      <c r="C1376" s="94">
        <v>41058.951620370368</v>
      </c>
      <c r="D1376" s="95">
        <v>80000</v>
      </c>
      <c r="E1376" s="93">
        <v>80000</v>
      </c>
      <c r="F1376" s="93" t="s">
        <v>5</v>
      </c>
      <c r="G1376" s="96">
        <f>Data!$E1376*VLOOKUP(Data!$F1376,tblXrate[],2,FALSE)</f>
        <v>80000</v>
      </c>
      <c r="H1376" s="93" t="s">
        <v>1558</v>
      </c>
      <c r="I1376" s="93" t="s">
        <v>355</v>
      </c>
      <c r="J1376" s="93" t="s">
        <v>14</v>
      </c>
      <c r="K1376" s="93" t="str">
        <f>VLOOKUP(Data!$J1376,tblCountries[[Actual]:[Mapping]],2,FALSE)</f>
        <v>USA</v>
      </c>
      <c r="L1376" s="93" t="str">
        <f>VLOOKUP(Data!$J1376,tblCountries[[Actual]:[Continente]],3,FALSE)</f>
        <v>America</v>
      </c>
      <c r="M1376" s="93" t="s">
        <v>17</v>
      </c>
      <c r="N1376" s="97">
        <v>8</v>
      </c>
      <c r="O1376" s="98" t="s">
        <v>4021</v>
      </c>
      <c r="P1376" s="99" t="s">
        <v>4030</v>
      </c>
      <c r="Q1376" s="100" t="s">
        <v>4049</v>
      </c>
    </row>
    <row r="1377" spans="2:17" ht="15" customHeight="1" x14ac:dyDescent="0.25">
      <c r="B1377" s="93" t="s">
        <v>3372</v>
      </c>
      <c r="C1377" s="94">
        <v>41058.955833333333</v>
      </c>
      <c r="D1377" s="95" t="s">
        <v>1559</v>
      </c>
      <c r="E1377" s="93">
        <v>37000</v>
      </c>
      <c r="F1377" s="93" t="s">
        <v>5</v>
      </c>
      <c r="G1377" s="96">
        <f>Data!$E1377*VLOOKUP(Data!$F1377,tblXrate[],2,FALSE)</f>
        <v>37000</v>
      </c>
      <c r="H1377" s="93" t="s">
        <v>1560</v>
      </c>
      <c r="I1377" s="93" t="s">
        <v>3938</v>
      </c>
      <c r="J1377" s="93" t="s">
        <v>14</v>
      </c>
      <c r="K1377" s="93" t="str">
        <f>VLOOKUP(Data!$J1377,tblCountries[[Actual]:[Mapping]],2,FALSE)</f>
        <v>USA</v>
      </c>
      <c r="L1377" s="93" t="str">
        <f>VLOOKUP(Data!$J1377,tblCountries[[Actual]:[Continente]],3,FALSE)</f>
        <v>America</v>
      </c>
      <c r="M1377" s="93" t="s">
        <v>17</v>
      </c>
      <c r="N1377" s="97">
        <v>30</v>
      </c>
      <c r="O1377" s="99" t="s">
        <v>4023</v>
      </c>
      <c r="P1377" s="99" t="s">
        <v>4029</v>
      </c>
      <c r="Q1377" s="100" t="s">
        <v>4048</v>
      </c>
    </row>
    <row r="1378" spans="2:17" ht="15" customHeight="1" x14ac:dyDescent="0.25">
      <c r="B1378" s="93" t="s">
        <v>3373</v>
      </c>
      <c r="C1378" s="94">
        <v>41058.962500000001</v>
      </c>
      <c r="D1378" s="95">
        <v>40000</v>
      </c>
      <c r="E1378" s="93">
        <v>40000</v>
      </c>
      <c r="F1378" s="93" t="s">
        <v>5</v>
      </c>
      <c r="G1378" s="96">
        <f>Data!$E1378*VLOOKUP(Data!$F1378,tblXrate[],2,FALSE)</f>
        <v>40000</v>
      </c>
      <c r="H1378" s="93" t="s">
        <v>1561</v>
      </c>
      <c r="I1378" s="93" t="s">
        <v>51</v>
      </c>
      <c r="J1378" s="93" t="s">
        <v>14</v>
      </c>
      <c r="K1378" s="93" t="str">
        <f>VLOOKUP(Data!$J1378,tblCountries[[Actual]:[Mapping]],2,FALSE)</f>
        <v>USA</v>
      </c>
      <c r="L1378" s="93" t="str">
        <f>VLOOKUP(Data!$J1378,tblCountries[[Actual]:[Continente]],3,FALSE)</f>
        <v>America</v>
      </c>
      <c r="M1378" s="93" t="s">
        <v>24</v>
      </c>
      <c r="N1378" s="97">
        <v>8</v>
      </c>
      <c r="O1378" s="98" t="s">
        <v>4021</v>
      </c>
      <c r="P1378" s="99" t="s">
        <v>4029</v>
      </c>
      <c r="Q1378" s="100" t="s">
        <v>4048</v>
      </c>
    </row>
    <row r="1379" spans="2:17" ht="15" customHeight="1" x14ac:dyDescent="0.25">
      <c r="B1379" s="93" t="s">
        <v>3374</v>
      </c>
      <c r="C1379" s="94">
        <v>41058.964409722219</v>
      </c>
      <c r="D1379" s="95">
        <v>49000</v>
      </c>
      <c r="E1379" s="93">
        <v>49000</v>
      </c>
      <c r="F1379" s="93" t="s">
        <v>5</v>
      </c>
      <c r="G1379" s="96">
        <f>Data!$E1379*VLOOKUP(Data!$F1379,tblXrate[],2,FALSE)</f>
        <v>49000</v>
      </c>
      <c r="H1379" s="93" t="s">
        <v>199</v>
      </c>
      <c r="I1379" s="93" t="s">
        <v>19</v>
      </c>
      <c r="J1379" s="93" t="s">
        <v>14</v>
      </c>
      <c r="K1379" s="93" t="str">
        <f>VLOOKUP(Data!$J1379,tblCountries[[Actual]:[Mapping]],2,FALSE)</f>
        <v>USA</v>
      </c>
      <c r="L1379" s="93" t="str">
        <f>VLOOKUP(Data!$J1379,tblCountries[[Actual]:[Continente]],3,FALSE)</f>
        <v>America</v>
      </c>
      <c r="M1379" s="93" t="s">
        <v>8</v>
      </c>
      <c r="N1379" s="97">
        <v>10</v>
      </c>
      <c r="O1379" s="99" t="s">
        <v>4020</v>
      </c>
      <c r="P1379" s="99" t="s">
        <v>4029</v>
      </c>
      <c r="Q1379" s="100" t="s">
        <v>4048</v>
      </c>
    </row>
    <row r="1380" spans="2:17" ht="15" customHeight="1" x14ac:dyDescent="0.25">
      <c r="B1380" s="93" t="s">
        <v>3375</v>
      </c>
      <c r="C1380" s="94">
        <v>41058.964918981481</v>
      </c>
      <c r="D1380" s="95">
        <v>65000</v>
      </c>
      <c r="E1380" s="93">
        <v>65000</v>
      </c>
      <c r="F1380" s="93" t="s">
        <v>5</v>
      </c>
      <c r="G1380" s="96">
        <f>Data!$E1380*VLOOKUP(Data!$F1380,tblXrate[],2,FALSE)</f>
        <v>65000</v>
      </c>
      <c r="H1380" s="93" t="s">
        <v>152</v>
      </c>
      <c r="I1380" s="93" t="s">
        <v>19</v>
      </c>
      <c r="J1380" s="93" t="s">
        <v>14</v>
      </c>
      <c r="K1380" s="93" t="str">
        <f>VLOOKUP(Data!$J1380,tblCountries[[Actual]:[Mapping]],2,FALSE)</f>
        <v>USA</v>
      </c>
      <c r="L1380" s="93" t="str">
        <f>VLOOKUP(Data!$J1380,tblCountries[[Actual]:[Continente]],3,FALSE)</f>
        <v>America</v>
      </c>
      <c r="M1380" s="93" t="s">
        <v>12</v>
      </c>
      <c r="N1380" s="97">
        <v>14</v>
      </c>
      <c r="O1380" s="99" t="s">
        <v>4020</v>
      </c>
      <c r="P1380" s="99" t="s">
        <v>4030</v>
      </c>
      <c r="Q1380" s="100" t="s">
        <v>4049</v>
      </c>
    </row>
    <row r="1381" spans="2:17" ht="15" customHeight="1" x14ac:dyDescent="0.25">
      <c r="B1381" s="93" t="s">
        <v>3376</v>
      </c>
      <c r="C1381" s="94">
        <v>41058.967731481483</v>
      </c>
      <c r="D1381" s="95">
        <v>55000</v>
      </c>
      <c r="E1381" s="93">
        <v>55000</v>
      </c>
      <c r="F1381" s="93" t="s">
        <v>5</v>
      </c>
      <c r="G1381" s="96">
        <f>Data!$E1381*VLOOKUP(Data!$F1381,tblXrate[],2,FALSE)</f>
        <v>55000</v>
      </c>
      <c r="H1381" s="93" t="s">
        <v>1562</v>
      </c>
      <c r="I1381" s="93" t="s">
        <v>19</v>
      </c>
      <c r="J1381" s="93" t="s">
        <v>14</v>
      </c>
      <c r="K1381" s="93" t="str">
        <f>VLOOKUP(Data!$J1381,tblCountries[[Actual]:[Mapping]],2,FALSE)</f>
        <v>USA</v>
      </c>
      <c r="L1381" s="93" t="str">
        <f>VLOOKUP(Data!$J1381,tblCountries[[Actual]:[Continente]],3,FALSE)</f>
        <v>America</v>
      </c>
      <c r="M1381" s="93" t="s">
        <v>12</v>
      </c>
      <c r="N1381" s="97">
        <v>1</v>
      </c>
      <c r="O1381" s="99" t="s">
        <v>4024</v>
      </c>
      <c r="P1381" s="99" t="s">
        <v>4030</v>
      </c>
      <c r="Q1381" s="100" t="s">
        <v>4049</v>
      </c>
    </row>
    <row r="1382" spans="2:17" ht="15" customHeight="1" x14ac:dyDescent="0.25">
      <c r="B1382" s="93" t="s">
        <v>3377</v>
      </c>
      <c r="C1382" s="94">
        <v>41058.972696759258</v>
      </c>
      <c r="D1382" s="95">
        <v>40000</v>
      </c>
      <c r="E1382" s="93">
        <v>40000</v>
      </c>
      <c r="F1382" s="93" t="s">
        <v>5</v>
      </c>
      <c r="G1382" s="96">
        <f>Data!$E1382*VLOOKUP(Data!$F1382,tblXrate[],2,FALSE)</f>
        <v>40000</v>
      </c>
      <c r="H1382" s="93" t="s">
        <v>1563</v>
      </c>
      <c r="I1382" s="93" t="s">
        <v>51</v>
      </c>
      <c r="J1382" s="93" t="s">
        <v>14</v>
      </c>
      <c r="K1382" s="93" t="str">
        <f>VLOOKUP(Data!$J1382,tblCountries[[Actual]:[Mapping]],2,FALSE)</f>
        <v>USA</v>
      </c>
      <c r="L1382" s="93" t="str">
        <f>VLOOKUP(Data!$J1382,tblCountries[[Actual]:[Continente]],3,FALSE)</f>
        <v>America</v>
      </c>
      <c r="M1382" s="93" t="s">
        <v>8</v>
      </c>
      <c r="N1382" s="97">
        <v>1</v>
      </c>
      <c r="O1382" s="99" t="s">
        <v>4024</v>
      </c>
      <c r="P1382" s="99" t="s">
        <v>4029</v>
      </c>
      <c r="Q1382" s="100" t="s">
        <v>4048</v>
      </c>
    </row>
    <row r="1383" spans="2:17" ht="15" customHeight="1" x14ac:dyDescent="0.25">
      <c r="B1383" s="93" t="s">
        <v>3378</v>
      </c>
      <c r="C1383" s="94">
        <v>41058.97320601852</v>
      </c>
      <c r="D1383" s="95">
        <v>60000</v>
      </c>
      <c r="E1383" s="93">
        <v>60000</v>
      </c>
      <c r="F1383" s="93" t="s">
        <v>5</v>
      </c>
      <c r="G1383" s="96">
        <f>Data!$E1383*VLOOKUP(Data!$F1383,tblXrate[],2,FALSE)</f>
        <v>60000</v>
      </c>
      <c r="H1383" s="93" t="s">
        <v>41</v>
      </c>
      <c r="I1383" s="93" t="s">
        <v>19</v>
      </c>
      <c r="J1383" s="93" t="s">
        <v>14</v>
      </c>
      <c r="K1383" s="93" t="str">
        <f>VLOOKUP(Data!$J1383,tblCountries[[Actual]:[Mapping]],2,FALSE)</f>
        <v>USA</v>
      </c>
      <c r="L1383" s="93" t="str">
        <f>VLOOKUP(Data!$J1383,tblCountries[[Actual]:[Continente]],3,FALSE)</f>
        <v>America</v>
      </c>
      <c r="M1383" s="93" t="s">
        <v>8</v>
      </c>
      <c r="N1383" s="97">
        <v>15</v>
      </c>
      <c r="O1383" s="99" t="s">
        <v>4020</v>
      </c>
      <c r="P1383" s="99" t="s">
        <v>4030</v>
      </c>
      <c r="Q1383" s="100" t="s">
        <v>4049</v>
      </c>
    </row>
    <row r="1384" spans="2:17" ht="15" customHeight="1" x14ac:dyDescent="0.25">
      <c r="B1384" s="93" t="s">
        <v>3379</v>
      </c>
      <c r="C1384" s="94">
        <v>41058.979895833334</v>
      </c>
      <c r="D1384" s="95" t="s">
        <v>1564</v>
      </c>
      <c r="E1384" s="93">
        <v>36000</v>
      </c>
      <c r="F1384" s="93" t="s">
        <v>21</v>
      </c>
      <c r="G1384" s="96">
        <f>Data!$E1384*VLOOKUP(Data!$F1384,tblXrate[],2,FALSE)</f>
        <v>45734.379803697877</v>
      </c>
      <c r="H1384" s="93" t="s">
        <v>1565</v>
      </c>
      <c r="I1384" s="93" t="s">
        <v>19</v>
      </c>
      <c r="J1384" s="93" t="s">
        <v>35</v>
      </c>
      <c r="K1384" s="93" t="str">
        <f>VLOOKUP(Data!$J1384,tblCountries[[Actual]:[Mapping]],2,FALSE)</f>
        <v>Ireland</v>
      </c>
      <c r="L1384" s="93" t="str">
        <f>VLOOKUP(Data!$J1384,tblCountries[[Actual]:[Continente]],3,FALSE)</f>
        <v>Europa</v>
      </c>
      <c r="M1384" s="93" t="s">
        <v>17</v>
      </c>
      <c r="N1384" s="97">
        <v>4</v>
      </c>
      <c r="O1384" s="99" t="s">
        <v>4024</v>
      </c>
      <c r="P1384" s="99" t="s">
        <v>4029</v>
      </c>
      <c r="Q1384" s="100" t="s">
        <v>4048</v>
      </c>
    </row>
    <row r="1385" spans="2:17" ht="15" customHeight="1" x14ac:dyDescent="0.25">
      <c r="B1385" s="93" t="s">
        <v>3380</v>
      </c>
      <c r="C1385" s="94">
        <v>41058.985567129632</v>
      </c>
      <c r="D1385" s="95">
        <v>150000</v>
      </c>
      <c r="E1385" s="93">
        <v>150000</v>
      </c>
      <c r="F1385" s="93" t="s">
        <v>5</v>
      </c>
      <c r="G1385" s="96">
        <f>Data!$E1385*VLOOKUP(Data!$F1385,tblXrate[],2,FALSE)</f>
        <v>150000</v>
      </c>
      <c r="H1385" s="93" t="s">
        <v>71</v>
      </c>
      <c r="I1385" s="93" t="s">
        <v>19</v>
      </c>
      <c r="J1385" s="93" t="s">
        <v>14</v>
      </c>
      <c r="K1385" s="93" t="str">
        <f>VLOOKUP(Data!$J1385,tblCountries[[Actual]:[Mapping]],2,FALSE)</f>
        <v>USA</v>
      </c>
      <c r="L1385" s="93" t="str">
        <f>VLOOKUP(Data!$J1385,tblCountries[[Actual]:[Continente]],3,FALSE)</f>
        <v>America</v>
      </c>
      <c r="M1385" s="93" t="s">
        <v>17</v>
      </c>
      <c r="N1385" s="97">
        <v>30</v>
      </c>
      <c r="O1385" s="99" t="s">
        <v>4023</v>
      </c>
      <c r="P1385" s="99" t="s">
        <v>4031</v>
      </c>
      <c r="Q1385" s="100" t="s">
        <v>4049</v>
      </c>
    </row>
    <row r="1386" spans="2:17" ht="15" customHeight="1" x14ac:dyDescent="0.25">
      <c r="B1386" s="93" t="s">
        <v>3381</v>
      </c>
      <c r="C1386" s="94">
        <v>41058.989189814813</v>
      </c>
      <c r="D1386" s="95">
        <v>88000</v>
      </c>
      <c r="E1386" s="93">
        <v>88000</v>
      </c>
      <c r="F1386" s="93" t="s">
        <v>5</v>
      </c>
      <c r="G1386" s="96">
        <f>Data!$E1386*VLOOKUP(Data!$F1386,tblXrate[],2,FALSE)</f>
        <v>88000</v>
      </c>
      <c r="H1386" s="93" t="s">
        <v>1566</v>
      </c>
      <c r="I1386" s="93" t="s">
        <v>51</v>
      </c>
      <c r="J1386" s="93" t="s">
        <v>14</v>
      </c>
      <c r="K1386" s="93" t="str">
        <f>VLOOKUP(Data!$J1386,tblCountries[[Actual]:[Mapping]],2,FALSE)</f>
        <v>USA</v>
      </c>
      <c r="L1386" s="93" t="str">
        <f>VLOOKUP(Data!$J1386,tblCountries[[Actual]:[Continente]],3,FALSE)</f>
        <v>America</v>
      </c>
      <c r="M1386" s="93" t="s">
        <v>8</v>
      </c>
      <c r="N1386" s="97">
        <v>21</v>
      </c>
      <c r="O1386" s="99" t="s">
        <v>4023</v>
      </c>
      <c r="P1386" s="99" t="s">
        <v>4030</v>
      </c>
      <c r="Q1386" s="100" t="s">
        <v>4049</v>
      </c>
    </row>
    <row r="1387" spans="2:17" ht="15" customHeight="1" x14ac:dyDescent="0.25">
      <c r="B1387" s="93" t="s">
        <v>3382</v>
      </c>
      <c r="C1387" s="94">
        <v>41059.001481481479</v>
      </c>
      <c r="D1387" s="95">
        <v>64500</v>
      </c>
      <c r="E1387" s="93">
        <v>64500</v>
      </c>
      <c r="F1387" s="93" t="s">
        <v>5</v>
      </c>
      <c r="G1387" s="96">
        <f>Data!$E1387*VLOOKUP(Data!$F1387,tblXrate[],2,FALSE)</f>
        <v>64500</v>
      </c>
      <c r="H1387" s="93" t="s">
        <v>1567</v>
      </c>
      <c r="I1387" s="93" t="s">
        <v>19</v>
      </c>
      <c r="J1387" s="93" t="s">
        <v>14</v>
      </c>
      <c r="K1387" s="93" t="str">
        <f>VLOOKUP(Data!$J1387,tblCountries[[Actual]:[Mapping]],2,FALSE)</f>
        <v>USA</v>
      </c>
      <c r="L1387" s="93" t="str">
        <f>VLOOKUP(Data!$J1387,tblCountries[[Actual]:[Continente]],3,FALSE)</f>
        <v>America</v>
      </c>
      <c r="M1387" s="93" t="s">
        <v>8</v>
      </c>
      <c r="N1387" s="97">
        <v>13</v>
      </c>
      <c r="O1387" s="99" t="s">
        <v>4020</v>
      </c>
      <c r="P1387" s="99" t="s">
        <v>4030</v>
      </c>
      <c r="Q1387" s="100" t="s">
        <v>4049</v>
      </c>
    </row>
    <row r="1388" spans="2:17" ht="15" customHeight="1" x14ac:dyDescent="0.25">
      <c r="B1388" s="93" t="s">
        <v>3383</v>
      </c>
      <c r="C1388" s="94">
        <v>41059.009108796294</v>
      </c>
      <c r="D1388" s="95" t="s">
        <v>1568</v>
      </c>
      <c r="E1388" s="93">
        <v>216000</v>
      </c>
      <c r="F1388" s="93" t="s">
        <v>3911</v>
      </c>
      <c r="G1388" s="96">
        <f>Data!$E1388*VLOOKUP(Data!$F1388,tblXrate[],2,FALSE)</f>
        <v>57600</v>
      </c>
      <c r="H1388" s="93" t="s">
        <v>1569</v>
      </c>
      <c r="I1388" s="93" t="s">
        <v>278</v>
      </c>
      <c r="J1388" s="93" t="s">
        <v>132</v>
      </c>
      <c r="K1388" s="93" t="str">
        <f>VLOOKUP(Data!$J1388,tblCountries[[Actual]:[Mapping]],2,FALSE)</f>
        <v>Saudi Arabia</v>
      </c>
      <c r="L1388" s="93" t="str">
        <f>VLOOKUP(Data!$J1388,tblCountries[[Actual]:[Continente]],3,FALSE)</f>
        <v>Asia</v>
      </c>
      <c r="M1388" s="93" t="s">
        <v>8</v>
      </c>
      <c r="N1388" s="97">
        <v>20</v>
      </c>
      <c r="O1388" s="99" t="s">
        <v>4022</v>
      </c>
      <c r="P1388" s="99" t="s">
        <v>4030</v>
      </c>
      <c r="Q1388" s="100" t="s">
        <v>4049</v>
      </c>
    </row>
    <row r="1389" spans="2:17" ht="15" customHeight="1" x14ac:dyDescent="0.25">
      <c r="B1389" s="93" t="s">
        <v>3384</v>
      </c>
      <c r="C1389" s="94">
        <v>41059.015601851854</v>
      </c>
      <c r="D1389" s="95">
        <v>50000</v>
      </c>
      <c r="E1389" s="93">
        <v>50000</v>
      </c>
      <c r="F1389" s="93" t="s">
        <v>5</v>
      </c>
      <c r="G1389" s="96">
        <f>Data!$E1389*VLOOKUP(Data!$F1389,tblXrate[],2,FALSE)</f>
        <v>50000</v>
      </c>
      <c r="H1389" s="93" t="s">
        <v>1570</v>
      </c>
      <c r="I1389" s="93" t="s">
        <v>309</v>
      </c>
      <c r="J1389" s="93" t="s">
        <v>14</v>
      </c>
      <c r="K1389" s="93" t="str">
        <f>VLOOKUP(Data!$J1389,tblCountries[[Actual]:[Mapping]],2,FALSE)</f>
        <v>USA</v>
      </c>
      <c r="L1389" s="93" t="str">
        <f>VLOOKUP(Data!$J1389,tblCountries[[Actual]:[Continente]],3,FALSE)</f>
        <v>America</v>
      </c>
      <c r="M1389" s="93" t="s">
        <v>8</v>
      </c>
      <c r="N1389" s="97">
        <v>15</v>
      </c>
      <c r="O1389" s="99" t="s">
        <v>4020</v>
      </c>
      <c r="P1389" s="99" t="s">
        <v>4030</v>
      </c>
      <c r="Q1389" s="100" t="s">
        <v>4049</v>
      </c>
    </row>
    <row r="1390" spans="2:17" ht="15" customHeight="1" x14ac:dyDescent="0.25">
      <c r="B1390" s="93" t="s">
        <v>3385</v>
      </c>
      <c r="C1390" s="94">
        <v>41059.017858796295</v>
      </c>
      <c r="D1390" s="95">
        <v>120000</v>
      </c>
      <c r="E1390" s="93">
        <v>120000</v>
      </c>
      <c r="F1390" s="93" t="s">
        <v>5</v>
      </c>
      <c r="G1390" s="96">
        <f>Data!$E1390*VLOOKUP(Data!$F1390,tblXrate[],2,FALSE)</f>
        <v>120000</v>
      </c>
      <c r="H1390" s="93" t="s">
        <v>641</v>
      </c>
      <c r="I1390" s="93" t="s">
        <v>51</v>
      </c>
      <c r="J1390" s="93" t="s">
        <v>14</v>
      </c>
      <c r="K1390" s="93" t="str">
        <f>VLOOKUP(Data!$J1390,tblCountries[[Actual]:[Mapping]],2,FALSE)</f>
        <v>USA</v>
      </c>
      <c r="L1390" s="93" t="str">
        <f>VLOOKUP(Data!$J1390,tblCountries[[Actual]:[Continente]],3,FALSE)</f>
        <v>America</v>
      </c>
      <c r="M1390" s="93" t="s">
        <v>17</v>
      </c>
      <c r="N1390" s="97">
        <v>10</v>
      </c>
      <c r="O1390" s="99" t="s">
        <v>4020</v>
      </c>
      <c r="P1390" s="99" t="s">
        <v>4031</v>
      </c>
      <c r="Q1390" s="100" t="s">
        <v>4049</v>
      </c>
    </row>
    <row r="1391" spans="2:17" ht="15" customHeight="1" x14ac:dyDescent="0.25">
      <c r="B1391" s="93" t="s">
        <v>3386</v>
      </c>
      <c r="C1391" s="94">
        <v>41059.024224537039</v>
      </c>
      <c r="D1391" s="95">
        <v>107000</v>
      </c>
      <c r="E1391" s="93">
        <v>107000</v>
      </c>
      <c r="F1391" s="93" t="s">
        <v>5</v>
      </c>
      <c r="G1391" s="96">
        <f>Data!$E1391*VLOOKUP(Data!$F1391,tblXrate[],2,FALSE)</f>
        <v>107000</v>
      </c>
      <c r="H1391" s="93" t="s">
        <v>1571</v>
      </c>
      <c r="I1391" s="93" t="s">
        <v>51</v>
      </c>
      <c r="J1391" s="93" t="s">
        <v>14</v>
      </c>
      <c r="K1391" s="93" t="str">
        <f>VLOOKUP(Data!$J1391,tblCountries[[Actual]:[Mapping]],2,FALSE)</f>
        <v>USA</v>
      </c>
      <c r="L1391" s="93" t="str">
        <f>VLOOKUP(Data!$J1391,tblCountries[[Actual]:[Continente]],3,FALSE)</f>
        <v>America</v>
      </c>
      <c r="M1391" s="93" t="s">
        <v>12</v>
      </c>
      <c r="N1391" s="97">
        <v>29</v>
      </c>
      <c r="O1391" s="99" t="s">
        <v>4023</v>
      </c>
      <c r="P1391" s="99" t="s">
        <v>4031</v>
      </c>
      <c r="Q1391" s="100" t="s">
        <v>4049</v>
      </c>
    </row>
    <row r="1392" spans="2:17" ht="15" customHeight="1" x14ac:dyDescent="0.25">
      <c r="B1392" s="93" t="s">
        <v>3387</v>
      </c>
      <c r="C1392" s="94">
        <v>41059.029745370368</v>
      </c>
      <c r="D1392" s="95">
        <v>40000</v>
      </c>
      <c r="E1392" s="93">
        <v>40000</v>
      </c>
      <c r="F1392" s="93" t="s">
        <v>5</v>
      </c>
      <c r="G1392" s="96">
        <f>Data!$E1392*VLOOKUP(Data!$F1392,tblXrate[],2,FALSE)</f>
        <v>40000</v>
      </c>
      <c r="H1392" s="93" t="s">
        <v>620</v>
      </c>
      <c r="I1392" s="93" t="s">
        <v>19</v>
      </c>
      <c r="J1392" s="93" t="s">
        <v>14</v>
      </c>
      <c r="K1392" s="93" t="str">
        <f>VLOOKUP(Data!$J1392,tblCountries[[Actual]:[Mapping]],2,FALSE)</f>
        <v>USA</v>
      </c>
      <c r="L1392" s="93" t="str">
        <f>VLOOKUP(Data!$J1392,tblCountries[[Actual]:[Continente]],3,FALSE)</f>
        <v>America</v>
      </c>
      <c r="M1392" s="93" t="s">
        <v>17</v>
      </c>
      <c r="N1392" s="97">
        <v>6</v>
      </c>
      <c r="O1392" s="98" t="s">
        <v>4021</v>
      </c>
      <c r="P1392" s="99" t="s">
        <v>4029</v>
      </c>
      <c r="Q1392" s="100" t="s">
        <v>4048</v>
      </c>
    </row>
    <row r="1393" spans="2:17" ht="15" customHeight="1" x14ac:dyDescent="0.25">
      <c r="B1393" s="93" t="s">
        <v>3388</v>
      </c>
      <c r="C1393" s="94">
        <v>41059.034756944442</v>
      </c>
      <c r="D1393" s="95">
        <v>81000</v>
      </c>
      <c r="E1393" s="93">
        <v>81000</v>
      </c>
      <c r="F1393" s="93" t="s">
        <v>5</v>
      </c>
      <c r="G1393" s="96">
        <f>Data!$E1393*VLOOKUP(Data!$F1393,tblXrate[],2,FALSE)</f>
        <v>81000</v>
      </c>
      <c r="H1393" s="93" t="s">
        <v>1572</v>
      </c>
      <c r="I1393" s="93" t="s">
        <v>51</v>
      </c>
      <c r="J1393" s="93" t="s">
        <v>14</v>
      </c>
      <c r="K1393" s="93" t="str">
        <f>VLOOKUP(Data!$J1393,tblCountries[[Actual]:[Mapping]],2,FALSE)</f>
        <v>USA</v>
      </c>
      <c r="L1393" s="93" t="str">
        <f>VLOOKUP(Data!$J1393,tblCountries[[Actual]:[Continente]],3,FALSE)</f>
        <v>America</v>
      </c>
      <c r="M1393" s="93" t="s">
        <v>24</v>
      </c>
      <c r="N1393" s="97">
        <v>12</v>
      </c>
      <c r="O1393" s="99" t="s">
        <v>4020</v>
      </c>
      <c r="P1393" s="99" t="s">
        <v>4030</v>
      </c>
      <c r="Q1393" s="100" t="s">
        <v>4049</v>
      </c>
    </row>
    <row r="1394" spans="2:17" ht="15" customHeight="1" x14ac:dyDescent="0.25">
      <c r="B1394" s="93" t="s">
        <v>3389</v>
      </c>
      <c r="C1394" s="94">
        <v>41059.045439814814</v>
      </c>
      <c r="D1394" s="95">
        <v>45000</v>
      </c>
      <c r="E1394" s="93">
        <v>45000</v>
      </c>
      <c r="F1394" s="93" t="s">
        <v>5</v>
      </c>
      <c r="G1394" s="96">
        <f>Data!$E1394*VLOOKUP(Data!$F1394,tblXrate[],2,FALSE)</f>
        <v>45000</v>
      </c>
      <c r="H1394" s="93" t="s">
        <v>1573</v>
      </c>
      <c r="I1394" s="93" t="s">
        <v>66</v>
      </c>
      <c r="J1394" s="93" t="s">
        <v>14</v>
      </c>
      <c r="K1394" s="93" t="str">
        <f>VLOOKUP(Data!$J1394,tblCountries[[Actual]:[Mapping]],2,FALSE)</f>
        <v>USA</v>
      </c>
      <c r="L1394" s="93" t="str">
        <f>VLOOKUP(Data!$J1394,tblCountries[[Actual]:[Continente]],3,FALSE)</f>
        <v>America</v>
      </c>
      <c r="M1394" s="93" t="s">
        <v>8</v>
      </c>
      <c r="N1394" s="97">
        <v>20</v>
      </c>
      <c r="O1394" s="99" t="s">
        <v>4022</v>
      </c>
      <c r="P1394" s="99" t="s">
        <v>4029</v>
      </c>
      <c r="Q1394" s="100" t="s">
        <v>4048</v>
      </c>
    </row>
    <row r="1395" spans="2:17" ht="15" customHeight="1" x14ac:dyDescent="0.25">
      <c r="B1395" s="93" t="s">
        <v>3390</v>
      </c>
      <c r="C1395" s="94">
        <v>41059.050046296295</v>
      </c>
      <c r="D1395" s="95">
        <v>49000</v>
      </c>
      <c r="E1395" s="93">
        <v>49000</v>
      </c>
      <c r="F1395" s="93" t="s">
        <v>5</v>
      </c>
      <c r="G1395" s="96">
        <f>Data!$E1395*VLOOKUP(Data!$F1395,tblXrate[],2,FALSE)</f>
        <v>49000</v>
      </c>
      <c r="H1395" s="93" t="s">
        <v>1574</v>
      </c>
      <c r="I1395" s="93" t="s">
        <v>66</v>
      </c>
      <c r="J1395" s="93" t="s">
        <v>14</v>
      </c>
      <c r="K1395" s="93" t="str">
        <f>VLOOKUP(Data!$J1395,tblCountries[[Actual]:[Mapping]],2,FALSE)</f>
        <v>USA</v>
      </c>
      <c r="L1395" s="93" t="str">
        <f>VLOOKUP(Data!$J1395,tblCountries[[Actual]:[Continente]],3,FALSE)</f>
        <v>America</v>
      </c>
      <c r="M1395" s="93" t="s">
        <v>8</v>
      </c>
      <c r="N1395" s="97">
        <v>5</v>
      </c>
      <c r="O1395" s="98" t="s">
        <v>4021</v>
      </c>
      <c r="P1395" s="99" t="s">
        <v>4029</v>
      </c>
      <c r="Q1395" s="100" t="s">
        <v>4048</v>
      </c>
    </row>
    <row r="1396" spans="2:17" ht="15" customHeight="1" x14ac:dyDescent="0.25">
      <c r="B1396" s="93" t="s">
        <v>3391</v>
      </c>
      <c r="C1396" s="94">
        <v>41059.050405092596</v>
      </c>
      <c r="D1396" s="95" t="s">
        <v>1575</v>
      </c>
      <c r="E1396" s="93">
        <v>750000</v>
      </c>
      <c r="F1396" s="93" t="s">
        <v>39</v>
      </c>
      <c r="G1396" s="96">
        <f>Data!$E1396*VLOOKUP(Data!$F1396,tblXrate[],2,FALSE)</f>
        <v>13355.937515581925</v>
      </c>
      <c r="H1396" s="93" t="s">
        <v>1576</v>
      </c>
      <c r="I1396" s="93" t="s">
        <v>3940</v>
      </c>
      <c r="J1396" s="93" t="s">
        <v>7</v>
      </c>
      <c r="K1396" s="93" t="str">
        <f>VLOOKUP(Data!$J1396,tblCountries[[Actual]:[Mapping]],2,FALSE)</f>
        <v>India</v>
      </c>
      <c r="L1396" s="93" t="str">
        <f>VLOOKUP(Data!$J1396,tblCountries[[Actual]:[Continente]],3,FALSE)</f>
        <v>Asia</v>
      </c>
      <c r="M1396" s="93" t="s">
        <v>24</v>
      </c>
      <c r="N1396" s="97">
        <v>1</v>
      </c>
      <c r="O1396" s="99" t="s">
        <v>4024</v>
      </c>
      <c r="P1396" s="99" t="s">
        <v>4028</v>
      </c>
      <c r="Q1396" s="100" t="s">
        <v>4048</v>
      </c>
    </row>
    <row r="1397" spans="2:17" ht="15" customHeight="1" x14ac:dyDescent="0.25">
      <c r="B1397" s="93" t="s">
        <v>3392</v>
      </c>
      <c r="C1397" s="94">
        <v>41059.052453703705</v>
      </c>
      <c r="D1397" s="95">
        <v>72000</v>
      </c>
      <c r="E1397" s="93">
        <v>72000</v>
      </c>
      <c r="F1397" s="93" t="s">
        <v>5</v>
      </c>
      <c r="G1397" s="96">
        <f>Data!$E1397*VLOOKUP(Data!$F1397,tblXrate[],2,FALSE)</f>
        <v>72000</v>
      </c>
      <c r="H1397" s="93" t="s">
        <v>51</v>
      </c>
      <c r="I1397" s="93" t="s">
        <v>51</v>
      </c>
      <c r="J1397" s="93" t="s">
        <v>14</v>
      </c>
      <c r="K1397" s="93" t="str">
        <f>VLOOKUP(Data!$J1397,tblCountries[[Actual]:[Mapping]],2,FALSE)</f>
        <v>USA</v>
      </c>
      <c r="L1397" s="93" t="str">
        <f>VLOOKUP(Data!$J1397,tblCountries[[Actual]:[Continente]],3,FALSE)</f>
        <v>America</v>
      </c>
      <c r="M1397" s="93" t="s">
        <v>24</v>
      </c>
      <c r="N1397" s="97">
        <v>20</v>
      </c>
      <c r="O1397" s="99" t="s">
        <v>4022</v>
      </c>
      <c r="P1397" s="99" t="s">
        <v>4030</v>
      </c>
      <c r="Q1397" s="100" t="s">
        <v>4049</v>
      </c>
    </row>
    <row r="1398" spans="2:17" ht="15" customHeight="1" x14ac:dyDescent="0.25">
      <c r="B1398" s="93" t="s">
        <v>3393</v>
      </c>
      <c r="C1398" s="94">
        <v>41059.059224537035</v>
      </c>
      <c r="D1398" s="95">
        <v>50000</v>
      </c>
      <c r="E1398" s="93">
        <v>50000</v>
      </c>
      <c r="F1398" s="93" t="s">
        <v>5</v>
      </c>
      <c r="G1398" s="96">
        <f>Data!$E1398*VLOOKUP(Data!$F1398,tblXrate[],2,FALSE)</f>
        <v>50000</v>
      </c>
      <c r="H1398" s="93" t="s">
        <v>1577</v>
      </c>
      <c r="I1398" s="93" t="s">
        <v>19</v>
      </c>
      <c r="J1398" s="93" t="s">
        <v>14</v>
      </c>
      <c r="K1398" s="93" t="str">
        <f>VLOOKUP(Data!$J1398,tblCountries[[Actual]:[Mapping]],2,FALSE)</f>
        <v>USA</v>
      </c>
      <c r="L1398" s="93" t="str">
        <f>VLOOKUP(Data!$J1398,tblCountries[[Actual]:[Continente]],3,FALSE)</f>
        <v>America</v>
      </c>
      <c r="M1398" s="93" t="s">
        <v>8</v>
      </c>
      <c r="N1398" s="97">
        <v>7</v>
      </c>
      <c r="O1398" s="98" t="s">
        <v>4021</v>
      </c>
      <c r="P1398" s="99" t="s">
        <v>4030</v>
      </c>
      <c r="Q1398" s="100" t="s">
        <v>4049</v>
      </c>
    </row>
    <row r="1399" spans="2:17" ht="15" customHeight="1" x14ac:dyDescent="0.25">
      <c r="B1399" s="93" t="s">
        <v>3394</v>
      </c>
      <c r="C1399" s="94">
        <v>41059.059328703705</v>
      </c>
      <c r="D1399" s="95">
        <v>57678.400000000001</v>
      </c>
      <c r="E1399" s="93">
        <v>57678</v>
      </c>
      <c r="F1399" s="93" t="s">
        <v>5</v>
      </c>
      <c r="G1399" s="96">
        <f>Data!$E1399*VLOOKUP(Data!$F1399,tblXrate[],2,FALSE)</f>
        <v>57678</v>
      </c>
      <c r="H1399" s="93" t="s">
        <v>13</v>
      </c>
      <c r="I1399" s="93" t="s">
        <v>19</v>
      </c>
      <c r="J1399" s="93" t="s">
        <v>14</v>
      </c>
      <c r="K1399" s="93" t="str">
        <f>VLOOKUP(Data!$J1399,tblCountries[[Actual]:[Mapping]],2,FALSE)</f>
        <v>USA</v>
      </c>
      <c r="L1399" s="93" t="str">
        <f>VLOOKUP(Data!$J1399,tblCountries[[Actual]:[Continente]],3,FALSE)</f>
        <v>America</v>
      </c>
      <c r="M1399" s="93" t="s">
        <v>8</v>
      </c>
      <c r="N1399" s="97">
        <v>2</v>
      </c>
      <c r="O1399" s="99" t="s">
        <v>4024</v>
      </c>
      <c r="P1399" s="99" t="s">
        <v>4030</v>
      </c>
      <c r="Q1399" s="100" t="s">
        <v>4049</v>
      </c>
    </row>
    <row r="1400" spans="2:17" ht="15" customHeight="1" x14ac:dyDescent="0.25">
      <c r="B1400" s="93" t="s">
        <v>3395</v>
      </c>
      <c r="C1400" s="94">
        <v>41059.062395833331</v>
      </c>
      <c r="D1400" s="95">
        <v>80442</v>
      </c>
      <c r="E1400" s="93">
        <v>80442</v>
      </c>
      <c r="F1400" s="93" t="s">
        <v>5</v>
      </c>
      <c r="G1400" s="96">
        <f>Data!$E1400*VLOOKUP(Data!$F1400,tblXrate[],2,FALSE)</f>
        <v>80442</v>
      </c>
      <c r="H1400" s="93" t="s">
        <v>1578</v>
      </c>
      <c r="I1400" s="93" t="s">
        <v>19</v>
      </c>
      <c r="J1400" s="93" t="s">
        <v>14</v>
      </c>
      <c r="K1400" s="93" t="str">
        <f>VLOOKUP(Data!$J1400,tblCountries[[Actual]:[Mapping]],2,FALSE)</f>
        <v>USA</v>
      </c>
      <c r="L1400" s="93" t="str">
        <f>VLOOKUP(Data!$J1400,tblCountries[[Actual]:[Continente]],3,FALSE)</f>
        <v>America</v>
      </c>
      <c r="M1400" s="93" t="s">
        <v>8</v>
      </c>
      <c r="N1400" s="97">
        <v>16</v>
      </c>
      <c r="O1400" s="99" t="s">
        <v>4022</v>
      </c>
      <c r="P1400" s="99" t="s">
        <v>4030</v>
      </c>
      <c r="Q1400" s="100" t="s">
        <v>4049</v>
      </c>
    </row>
    <row r="1401" spans="2:17" ht="15" customHeight="1" x14ac:dyDescent="0.25">
      <c r="B1401" s="93" t="s">
        <v>3396</v>
      </c>
      <c r="C1401" s="94">
        <v>41059.075208333335</v>
      </c>
      <c r="D1401" s="95">
        <v>75000</v>
      </c>
      <c r="E1401" s="93">
        <v>75000</v>
      </c>
      <c r="F1401" s="93" t="s">
        <v>5</v>
      </c>
      <c r="G1401" s="96">
        <f>Data!$E1401*VLOOKUP(Data!$F1401,tblXrate[],2,FALSE)</f>
        <v>75000</v>
      </c>
      <c r="H1401" s="93" t="s">
        <v>1579</v>
      </c>
      <c r="I1401" s="93" t="s">
        <v>51</v>
      </c>
      <c r="J1401" s="93" t="s">
        <v>14</v>
      </c>
      <c r="K1401" s="93" t="str">
        <f>VLOOKUP(Data!$J1401,tblCountries[[Actual]:[Mapping]],2,FALSE)</f>
        <v>USA</v>
      </c>
      <c r="L1401" s="93" t="str">
        <f>VLOOKUP(Data!$J1401,tblCountries[[Actual]:[Continente]],3,FALSE)</f>
        <v>America</v>
      </c>
      <c r="M1401" s="93" t="s">
        <v>24</v>
      </c>
      <c r="N1401" s="97">
        <v>9</v>
      </c>
      <c r="O1401" s="98" t="s">
        <v>4021</v>
      </c>
      <c r="P1401" s="99" t="s">
        <v>4030</v>
      </c>
      <c r="Q1401" s="100" t="s">
        <v>4049</v>
      </c>
    </row>
    <row r="1402" spans="2:17" ht="15" customHeight="1" x14ac:dyDescent="0.25">
      <c r="B1402" s="93" t="s">
        <v>3397</v>
      </c>
      <c r="C1402" s="94">
        <v>41059.078159722223</v>
      </c>
      <c r="D1402" s="95">
        <v>61000</v>
      </c>
      <c r="E1402" s="93">
        <v>61000</v>
      </c>
      <c r="F1402" s="93" t="s">
        <v>5</v>
      </c>
      <c r="G1402" s="96">
        <f>Data!$E1402*VLOOKUP(Data!$F1402,tblXrate[],2,FALSE)</f>
        <v>61000</v>
      </c>
      <c r="H1402" s="93" t="s">
        <v>1580</v>
      </c>
      <c r="I1402" s="93" t="s">
        <v>19</v>
      </c>
      <c r="J1402" s="93" t="s">
        <v>14</v>
      </c>
      <c r="K1402" s="93" t="str">
        <f>VLOOKUP(Data!$J1402,tblCountries[[Actual]:[Mapping]],2,FALSE)</f>
        <v>USA</v>
      </c>
      <c r="L1402" s="93" t="str">
        <f>VLOOKUP(Data!$J1402,tblCountries[[Actual]:[Continente]],3,FALSE)</f>
        <v>America</v>
      </c>
      <c r="M1402" s="93" t="s">
        <v>8</v>
      </c>
      <c r="N1402" s="97">
        <v>12</v>
      </c>
      <c r="O1402" s="99" t="s">
        <v>4020</v>
      </c>
      <c r="P1402" s="99" t="s">
        <v>4030</v>
      </c>
      <c r="Q1402" s="100" t="s">
        <v>4049</v>
      </c>
    </row>
    <row r="1403" spans="2:17" ht="15" customHeight="1" x14ac:dyDescent="0.25">
      <c r="B1403" s="93" t="s">
        <v>3398</v>
      </c>
      <c r="C1403" s="94">
        <v>41059.081921296296</v>
      </c>
      <c r="D1403" s="95">
        <v>77000</v>
      </c>
      <c r="E1403" s="93">
        <v>77000</v>
      </c>
      <c r="F1403" s="93" t="s">
        <v>5</v>
      </c>
      <c r="G1403" s="96">
        <f>Data!$E1403*VLOOKUP(Data!$F1403,tblXrate[],2,FALSE)</f>
        <v>77000</v>
      </c>
      <c r="H1403" s="93" t="s">
        <v>1581</v>
      </c>
      <c r="I1403" s="93" t="s">
        <v>278</v>
      </c>
      <c r="J1403" s="93" t="s">
        <v>14</v>
      </c>
      <c r="K1403" s="93" t="str">
        <f>VLOOKUP(Data!$J1403,tblCountries[[Actual]:[Mapping]],2,FALSE)</f>
        <v>USA</v>
      </c>
      <c r="L1403" s="93" t="str">
        <f>VLOOKUP(Data!$J1403,tblCountries[[Actual]:[Continente]],3,FALSE)</f>
        <v>America</v>
      </c>
      <c r="M1403" s="93" t="s">
        <v>8</v>
      </c>
      <c r="N1403" s="97">
        <v>10</v>
      </c>
      <c r="O1403" s="99" t="s">
        <v>4020</v>
      </c>
      <c r="P1403" s="99" t="s">
        <v>4030</v>
      </c>
      <c r="Q1403" s="100" t="s">
        <v>4049</v>
      </c>
    </row>
    <row r="1404" spans="2:17" ht="15" customHeight="1" x14ac:dyDescent="0.25">
      <c r="B1404" s="93" t="s">
        <v>3399</v>
      </c>
      <c r="C1404" s="94">
        <v>41059.095856481479</v>
      </c>
      <c r="D1404" s="95" t="s">
        <v>1582</v>
      </c>
      <c r="E1404" s="93">
        <v>92000</v>
      </c>
      <c r="F1404" s="93" t="s">
        <v>5</v>
      </c>
      <c r="G1404" s="96">
        <f>Data!$E1404*VLOOKUP(Data!$F1404,tblXrate[],2,FALSE)</f>
        <v>92000</v>
      </c>
      <c r="H1404" s="93" t="s">
        <v>487</v>
      </c>
      <c r="I1404" s="93" t="s">
        <v>487</v>
      </c>
      <c r="J1404" s="93" t="s">
        <v>14</v>
      </c>
      <c r="K1404" s="93" t="str">
        <f>VLOOKUP(Data!$J1404,tblCountries[[Actual]:[Mapping]],2,FALSE)</f>
        <v>USA</v>
      </c>
      <c r="L1404" s="93" t="str">
        <f>VLOOKUP(Data!$J1404,tblCountries[[Actual]:[Continente]],3,FALSE)</f>
        <v>America</v>
      </c>
      <c r="M1404" s="93" t="s">
        <v>17</v>
      </c>
      <c r="N1404" s="97">
        <v>9</v>
      </c>
      <c r="O1404" s="98" t="s">
        <v>4021</v>
      </c>
      <c r="P1404" s="99" t="s">
        <v>4030</v>
      </c>
      <c r="Q1404" s="100" t="s">
        <v>4049</v>
      </c>
    </row>
    <row r="1405" spans="2:17" ht="15" customHeight="1" x14ac:dyDescent="0.25">
      <c r="B1405" s="93" t="s">
        <v>3400</v>
      </c>
      <c r="C1405" s="94">
        <v>41059.096180555556</v>
      </c>
      <c r="D1405" s="95">
        <v>72000</v>
      </c>
      <c r="E1405" s="93">
        <v>72000</v>
      </c>
      <c r="F1405" s="93" t="s">
        <v>5</v>
      </c>
      <c r="G1405" s="96">
        <f>Data!$E1405*VLOOKUP(Data!$F1405,tblXrate[],2,FALSE)</f>
        <v>72000</v>
      </c>
      <c r="H1405" s="93" t="s">
        <v>1583</v>
      </c>
      <c r="I1405" s="93" t="s">
        <v>19</v>
      </c>
      <c r="J1405" s="93" t="s">
        <v>14</v>
      </c>
      <c r="K1405" s="93" t="str">
        <f>VLOOKUP(Data!$J1405,tblCountries[[Actual]:[Mapping]],2,FALSE)</f>
        <v>USA</v>
      </c>
      <c r="L1405" s="93" t="str">
        <f>VLOOKUP(Data!$J1405,tblCountries[[Actual]:[Continente]],3,FALSE)</f>
        <v>America</v>
      </c>
      <c r="M1405" s="93" t="s">
        <v>12</v>
      </c>
      <c r="N1405" s="97">
        <v>10</v>
      </c>
      <c r="O1405" s="99" t="s">
        <v>4020</v>
      </c>
      <c r="P1405" s="99" t="s">
        <v>4030</v>
      </c>
      <c r="Q1405" s="100" t="s">
        <v>4049</v>
      </c>
    </row>
    <row r="1406" spans="2:17" ht="15" customHeight="1" x14ac:dyDescent="0.25">
      <c r="B1406" s="93" t="s">
        <v>3401</v>
      </c>
      <c r="C1406" s="94">
        <v>41059.099062499998</v>
      </c>
      <c r="D1406" s="95">
        <v>14000</v>
      </c>
      <c r="E1406" s="93">
        <v>14000</v>
      </c>
      <c r="F1406" s="93" t="s">
        <v>5</v>
      </c>
      <c r="G1406" s="96">
        <f>Data!$E1406*VLOOKUP(Data!$F1406,tblXrate[],2,FALSE)</f>
        <v>14000</v>
      </c>
      <c r="H1406" s="93" t="s">
        <v>355</v>
      </c>
      <c r="I1406" s="93" t="s">
        <v>355</v>
      </c>
      <c r="J1406" s="93" t="s">
        <v>7</v>
      </c>
      <c r="K1406" s="93" t="str">
        <f>VLOOKUP(Data!$J1406,tblCountries[[Actual]:[Mapping]],2,FALSE)</f>
        <v>India</v>
      </c>
      <c r="L1406" s="93" t="str">
        <f>VLOOKUP(Data!$J1406,tblCountries[[Actual]:[Continente]],3,FALSE)</f>
        <v>Asia</v>
      </c>
      <c r="M1406" s="93" t="s">
        <v>8</v>
      </c>
      <c r="N1406" s="97">
        <v>3</v>
      </c>
      <c r="O1406" s="99" t="s">
        <v>4024</v>
      </c>
      <c r="P1406" s="99" t="s">
        <v>4028</v>
      </c>
      <c r="Q1406" s="100" t="s">
        <v>4048</v>
      </c>
    </row>
    <row r="1407" spans="2:17" ht="15" customHeight="1" x14ac:dyDescent="0.25">
      <c r="B1407" s="93" t="s">
        <v>3402</v>
      </c>
      <c r="C1407" s="94">
        <v>41059.099293981482</v>
      </c>
      <c r="D1407" s="95">
        <v>111000</v>
      </c>
      <c r="E1407" s="93">
        <v>111000</v>
      </c>
      <c r="F1407" s="93" t="s">
        <v>5</v>
      </c>
      <c r="G1407" s="96">
        <f>Data!$E1407*VLOOKUP(Data!$F1407,tblXrate[],2,FALSE)</f>
        <v>111000</v>
      </c>
      <c r="H1407" s="93" t="s">
        <v>1584</v>
      </c>
      <c r="I1407" s="93" t="s">
        <v>51</v>
      </c>
      <c r="J1407" s="93" t="s">
        <v>14</v>
      </c>
      <c r="K1407" s="93" t="str">
        <f>VLOOKUP(Data!$J1407,tblCountries[[Actual]:[Mapping]],2,FALSE)</f>
        <v>USA</v>
      </c>
      <c r="L1407" s="93" t="str">
        <f>VLOOKUP(Data!$J1407,tblCountries[[Actual]:[Continente]],3,FALSE)</f>
        <v>America</v>
      </c>
      <c r="M1407" s="93" t="s">
        <v>17</v>
      </c>
      <c r="N1407" s="97">
        <v>10</v>
      </c>
      <c r="O1407" s="99" t="s">
        <v>4020</v>
      </c>
      <c r="P1407" s="99" t="s">
        <v>4031</v>
      </c>
      <c r="Q1407" s="100" t="s">
        <v>4049</v>
      </c>
    </row>
    <row r="1408" spans="2:17" ht="15" customHeight="1" x14ac:dyDescent="0.25">
      <c r="B1408" s="93" t="s">
        <v>3403</v>
      </c>
      <c r="C1408" s="94">
        <v>41059.105752314812</v>
      </c>
      <c r="D1408" s="95">
        <v>80000</v>
      </c>
      <c r="E1408" s="93">
        <v>80000</v>
      </c>
      <c r="F1408" s="93" t="s">
        <v>5</v>
      </c>
      <c r="G1408" s="96">
        <f>Data!$E1408*VLOOKUP(Data!$F1408,tblXrate[],2,FALSE)</f>
        <v>80000</v>
      </c>
      <c r="H1408" s="93" t="s">
        <v>1585</v>
      </c>
      <c r="I1408" s="93" t="s">
        <v>19</v>
      </c>
      <c r="J1408" s="93" t="s">
        <v>14</v>
      </c>
      <c r="K1408" s="93" t="str">
        <f>VLOOKUP(Data!$J1408,tblCountries[[Actual]:[Mapping]],2,FALSE)</f>
        <v>USA</v>
      </c>
      <c r="L1408" s="93" t="str">
        <f>VLOOKUP(Data!$J1408,tblCountries[[Actual]:[Continente]],3,FALSE)</f>
        <v>America</v>
      </c>
      <c r="M1408" s="93" t="s">
        <v>8</v>
      </c>
      <c r="N1408" s="97">
        <v>20</v>
      </c>
      <c r="O1408" s="99" t="s">
        <v>4022</v>
      </c>
      <c r="P1408" s="99" t="s">
        <v>4030</v>
      </c>
      <c r="Q1408" s="100" t="s">
        <v>4049</v>
      </c>
    </row>
    <row r="1409" spans="2:17" ht="15" customHeight="1" x14ac:dyDescent="0.25">
      <c r="B1409" s="93" t="s">
        <v>3404</v>
      </c>
      <c r="C1409" s="94">
        <v>41059.108101851853</v>
      </c>
      <c r="D1409" s="95" t="s">
        <v>1586</v>
      </c>
      <c r="E1409" s="93">
        <v>3250000</v>
      </c>
      <c r="F1409" s="93" t="s">
        <v>39</v>
      </c>
      <c r="G1409" s="96">
        <f>Data!$E1409*VLOOKUP(Data!$F1409,tblXrate[],2,FALSE)</f>
        <v>57875.729234188344</v>
      </c>
      <c r="H1409" s="93" t="s">
        <v>1587</v>
      </c>
      <c r="I1409" s="93" t="s">
        <v>19</v>
      </c>
      <c r="J1409" s="93" t="s">
        <v>7</v>
      </c>
      <c r="K1409" s="93" t="str">
        <f>VLOOKUP(Data!$J1409,tblCountries[[Actual]:[Mapping]],2,FALSE)</f>
        <v>India</v>
      </c>
      <c r="L1409" s="93" t="str">
        <f>VLOOKUP(Data!$J1409,tblCountries[[Actual]:[Continente]],3,FALSE)</f>
        <v>Asia</v>
      </c>
      <c r="M1409" s="93" t="s">
        <v>8</v>
      </c>
      <c r="N1409" s="97">
        <v>5.5</v>
      </c>
      <c r="O1409" s="98" t="s">
        <v>4021</v>
      </c>
      <c r="P1409" s="99" t="s">
        <v>4030</v>
      </c>
      <c r="Q1409" s="100" t="s">
        <v>4049</v>
      </c>
    </row>
    <row r="1410" spans="2:17" ht="15" customHeight="1" x14ac:dyDescent="0.25">
      <c r="B1410" s="93" t="s">
        <v>3405</v>
      </c>
      <c r="C1410" s="94">
        <v>41059.110995370371</v>
      </c>
      <c r="D1410" s="95">
        <v>25000</v>
      </c>
      <c r="E1410" s="93">
        <v>25000</v>
      </c>
      <c r="F1410" s="93" t="s">
        <v>5</v>
      </c>
      <c r="G1410" s="96">
        <f>Data!$E1410*VLOOKUP(Data!$F1410,tblXrate[],2,FALSE)</f>
        <v>25000</v>
      </c>
      <c r="H1410" s="93" t="s">
        <v>309</v>
      </c>
      <c r="I1410" s="93" t="s">
        <v>309</v>
      </c>
      <c r="J1410" s="93" t="s">
        <v>7</v>
      </c>
      <c r="K1410" s="93" t="str">
        <f>VLOOKUP(Data!$J1410,tblCountries[[Actual]:[Mapping]],2,FALSE)</f>
        <v>India</v>
      </c>
      <c r="L1410" s="93" t="str">
        <f>VLOOKUP(Data!$J1410,tblCountries[[Actual]:[Continente]],3,FALSE)</f>
        <v>Asia</v>
      </c>
      <c r="M1410" s="93" t="s">
        <v>17</v>
      </c>
      <c r="N1410" s="97">
        <v>8</v>
      </c>
      <c r="O1410" s="98" t="s">
        <v>4021</v>
      </c>
      <c r="P1410" s="99" t="s">
        <v>4029</v>
      </c>
      <c r="Q1410" s="100" t="s">
        <v>4048</v>
      </c>
    </row>
    <row r="1411" spans="2:17" ht="15" customHeight="1" x14ac:dyDescent="0.25">
      <c r="B1411" s="93" t="s">
        <v>3406</v>
      </c>
      <c r="C1411" s="94">
        <v>41059.139085648145</v>
      </c>
      <c r="D1411" s="95" t="s">
        <v>1588</v>
      </c>
      <c r="E1411" s="93">
        <v>24000</v>
      </c>
      <c r="F1411" s="93" t="s">
        <v>5</v>
      </c>
      <c r="G1411" s="96">
        <f>Data!$E1411*VLOOKUP(Data!$F1411,tblXrate[],2,FALSE)</f>
        <v>24000</v>
      </c>
      <c r="H1411" s="93" t="s">
        <v>1589</v>
      </c>
      <c r="I1411" s="93" t="s">
        <v>487</v>
      </c>
      <c r="J1411" s="93" t="s">
        <v>14</v>
      </c>
      <c r="K1411" s="93" t="str">
        <f>VLOOKUP(Data!$J1411,tblCountries[[Actual]:[Mapping]],2,FALSE)</f>
        <v>USA</v>
      </c>
      <c r="L1411" s="93" t="str">
        <f>VLOOKUP(Data!$J1411,tblCountries[[Actual]:[Continente]],3,FALSE)</f>
        <v>America</v>
      </c>
      <c r="M1411" s="93" t="s">
        <v>24</v>
      </c>
      <c r="N1411" s="97">
        <v>2</v>
      </c>
      <c r="O1411" s="99" t="s">
        <v>4024</v>
      </c>
      <c r="P1411" s="99" t="s">
        <v>4029</v>
      </c>
      <c r="Q1411" s="100" t="s">
        <v>4048</v>
      </c>
    </row>
    <row r="1412" spans="2:17" ht="15" customHeight="1" x14ac:dyDescent="0.25">
      <c r="B1412" s="93" t="s">
        <v>3407</v>
      </c>
      <c r="C1412" s="94">
        <v>41059.17627314815</v>
      </c>
      <c r="D1412" s="95">
        <v>61000</v>
      </c>
      <c r="E1412" s="93">
        <v>61000</v>
      </c>
      <c r="F1412" s="93" t="s">
        <v>5</v>
      </c>
      <c r="G1412" s="96">
        <f>Data!$E1412*VLOOKUP(Data!$F1412,tblXrate[],2,FALSE)</f>
        <v>61000</v>
      </c>
      <c r="H1412" s="93" t="s">
        <v>1590</v>
      </c>
      <c r="I1412" s="93" t="s">
        <v>51</v>
      </c>
      <c r="J1412" s="93" t="s">
        <v>14</v>
      </c>
      <c r="K1412" s="93" t="str">
        <f>VLOOKUP(Data!$J1412,tblCountries[[Actual]:[Mapping]],2,FALSE)</f>
        <v>USA</v>
      </c>
      <c r="L1412" s="93" t="str">
        <f>VLOOKUP(Data!$J1412,tblCountries[[Actual]:[Continente]],3,FALSE)</f>
        <v>America</v>
      </c>
      <c r="M1412" s="93" t="s">
        <v>17</v>
      </c>
      <c r="N1412" s="97">
        <v>25</v>
      </c>
      <c r="O1412" s="99" t="s">
        <v>4023</v>
      </c>
      <c r="P1412" s="99" t="s">
        <v>4030</v>
      </c>
      <c r="Q1412" s="100" t="s">
        <v>4049</v>
      </c>
    </row>
    <row r="1413" spans="2:17" ht="15" customHeight="1" x14ac:dyDescent="0.25">
      <c r="B1413" s="93" t="s">
        <v>3408</v>
      </c>
      <c r="C1413" s="94">
        <v>41059.33699074074</v>
      </c>
      <c r="D1413" s="95" t="s">
        <v>1591</v>
      </c>
      <c r="E1413" s="93">
        <v>55000</v>
      </c>
      <c r="F1413" s="93" t="s">
        <v>81</v>
      </c>
      <c r="G1413" s="96">
        <f>Data!$E1413*VLOOKUP(Data!$F1413,tblXrate[],2,FALSE)</f>
        <v>56095.031102144967</v>
      </c>
      <c r="H1413" s="93" t="s">
        <v>1592</v>
      </c>
      <c r="I1413" s="93" t="s">
        <v>19</v>
      </c>
      <c r="J1413" s="93" t="s">
        <v>83</v>
      </c>
      <c r="K1413" s="93" t="str">
        <f>VLOOKUP(Data!$J1413,tblCountries[[Actual]:[Mapping]],2,FALSE)</f>
        <v>Australia</v>
      </c>
      <c r="L1413" s="93" t="str">
        <f>VLOOKUP(Data!$J1413,tblCountries[[Actual]:[Continente]],3,FALSE)</f>
        <v>Oceania</v>
      </c>
      <c r="M1413" s="93" t="s">
        <v>17</v>
      </c>
      <c r="N1413" s="97">
        <v>11</v>
      </c>
      <c r="O1413" s="99" t="s">
        <v>4020</v>
      </c>
      <c r="P1413" s="99" t="s">
        <v>4030</v>
      </c>
      <c r="Q1413" s="100" t="s">
        <v>4049</v>
      </c>
    </row>
    <row r="1414" spans="2:17" ht="15" customHeight="1" x14ac:dyDescent="0.25">
      <c r="B1414" s="93" t="s">
        <v>3409</v>
      </c>
      <c r="C1414" s="94">
        <v>41059.404178240744</v>
      </c>
      <c r="D1414" s="95">
        <v>70000</v>
      </c>
      <c r="E1414" s="93">
        <v>70000</v>
      </c>
      <c r="F1414" s="93" t="s">
        <v>81</v>
      </c>
      <c r="G1414" s="96">
        <f>Data!$E1414*VLOOKUP(Data!$F1414,tblXrate[],2,FALSE)</f>
        <v>71393.675948184507</v>
      </c>
      <c r="H1414" s="93" t="s">
        <v>1284</v>
      </c>
      <c r="I1414" s="93" t="s">
        <v>309</v>
      </c>
      <c r="J1414" s="93" t="s">
        <v>83</v>
      </c>
      <c r="K1414" s="93" t="str">
        <f>VLOOKUP(Data!$J1414,tblCountries[[Actual]:[Mapping]],2,FALSE)</f>
        <v>Australia</v>
      </c>
      <c r="L1414" s="93" t="str">
        <f>VLOOKUP(Data!$J1414,tblCountries[[Actual]:[Continente]],3,FALSE)</f>
        <v>Oceania</v>
      </c>
      <c r="M1414" s="93" t="s">
        <v>17</v>
      </c>
      <c r="N1414" s="97">
        <v>5</v>
      </c>
      <c r="O1414" s="98" t="s">
        <v>4021</v>
      </c>
      <c r="P1414" s="99" t="s">
        <v>4030</v>
      </c>
      <c r="Q1414" s="100" t="s">
        <v>4049</v>
      </c>
    </row>
    <row r="1415" spans="2:17" ht="15" customHeight="1" x14ac:dyDescent="0.25">
      <c r="B1415" s="93" t="s">
        <v>3410</v>
      </c>
      <c r="C1415" s="94">
        <v>41059.424525462964</v>
      </c>
      <c r="D1415" s="95">
        <v>96230</v>
      </c>
      <c r="E1415" s="93">
        <v>96230</v>
      </c>
      <c r="F1415" s="93" t="s">
        <v>5</v>
      </c>
      <c r="G1415" s="96">
        <f>Data!$E1415*VLOOKUP(Data!$F1415,tblXrate[],2,FALSE)</f>
        <v>96230</v>
      </c>
      <c r="H1415" s="93" t="s">
        <v>1593</v>
      </c>
      <c r="I1415" s="93" t="s">
        <v>51</v>
      </c>
      <c r="J1415" s="93" t="s">
        <v>14</v>
      </c>
      <c r="K1415" s="93" t="str">
        <f>VLOOKUP(Data!$J1415,tblCountries[[Actual]:[Mapping]],2,FALSE)</f>
        <v>USA</v>
      </c>
      <c r="L1415" s="93" t="str">
        <f>VLOOKUP(Data!$J1415,tblCountries[[Actual]:[Continente]],3,FALSE)</f>
        <v>America</v>
      </c>
      <c r="M1415" s="93" t="s">
        <v>8</v>
      </c>
      <c r="N1415" s="97">
        <v>18</v>
      </c>
      <c r="O1415" s="99" t="s">
        <v>4022</v>
      </c>
      <c r="P1415" s="99" t="s">
        <v>4030</v>
      </c>
      <c r="Q1415" s="100" t="s">
        <v>4049</v>
      </c>
    </row>
    <row r="1416" spans="2:17" ht="15" customHeight="1" x14ac:dyDescent="0.25">
      <c r="B1416" s="93" t="s">
        <v>3411</v>
      </c>
      <c r="C1416" s="94">
        <v>41059.444722222222</v>
      </c>
      <c r="D1416" s="95">
        <v>75000</v>
      </c>
      <c r="E1416" s="93">
        <v>75000</v>
      </c>
      <c r="F1416" s="93" t="s">
        <v>5</v>
      </c>
      <c r="G1416" s="96">
        <f>Data!$E1416*VLOOKUP(Data!$F1416,tblXrate[],2,FALSE)</f>
        <v>75000</v>
      </c>
      <c r="H1416" s="93" t="s">
        <v>206</v>
      </c>
      <c r="I1416" s="93" t="s">
        <v>19</v>
      </c>
      <c r="J1416" s="93" t="s">
        <v>14</v>
      </c>
      <c r="K1416" s="93" t="str">
        <f>VLOOKUP(Data!$J1416,tblCountries[[Actual]:[Mapping]],2,FALSE)</f>
        <v>USA</v>
      </c>
      <c r="L1416" s="93" t="str">
        <f>VLOOKUP(Data!$J1416,tblCountries[[Actual]:[Continente]],3,FALSE)</f>
        <v>America</v>
      </c>
      <c r="M1416" s="93" t="s">
        <v>17</v>
      </c>
      <c r="N1416" s="97">
        <v>1.5</v>
      </c>
      <c r="O1416" s="99" t="s">
        <v>4024</v>
      </c>
      <c r="P1416" s="99" t="s">
        <v>4030</v>
      </c>
      <c r="Q1416" s="100" t="s">
        <v>4049</v>
      </c>
    </row>
    <row r="1417" spans="2:17" ht="15" customHeight="1" x14ac:dyDescent="0.25">
      <c r="B1417" s="93" t="s">
        <v>3412</v>
      </c>
      <c r="C1417" s="94">
        <v>41059.456689814811</v>
      </c>
      <c r="D1417" s="95">
        <v>8500</v>
      </c>
      <c r="E1417" s="93">
        <v>102000</v>
      </c>
      <c r="F1417" s="93" t="s">
        <v>5</v>
      </c>
      <c r="G1417" s="96">
        <f>Data!$E1417*VLOOKUP(Data!$F1417,tblXrate[],2,FALSE)</f>
        <v>102000</v>
      </c>
      <c r="H1417" s="93" t="s">
        <v>107</v>
      </c>
      <c r="I1417" s="93" t="s">
        <v>19</v>
      </c>
      <c r="J1417" s="93" t="s">
        <v>14</v>
      </c>
      <c r="K1417" s="93" t="str">
        <f>VLOOKUP(Data!$J1417,tblCountries[[Actual]:[Mapping]],2,FALSE)</f>
        <v>USA</v>
      </c>
      <c r="L1417" s="93" t="str">
        <f>VLOOKUP(Data!$J1417,tblCountries[[Actual]:[Continente]],3,FALSE)</f>
        <v>America</v>
      </c>
      <c r="M1417" s="93" t="s">
        <v>8</v>
      </c>
      <c r="N1417" s="97">
        <v>5</v>
      </c>
      <c r="O1417" s="98" t="s">
        <v>4021</v>
      </c>
      <c r="P1417" s="99" t="s">
        <v>4031</v>
      </c>
      <c r="Q1417" s="100" t="s">
        <v>4049</v>
      </c>
    </row>
    <row r="1418" spans="2:17" ht="15" customHeight="1" x14ac:dyDescent="0.25">
      <c r="B1418" s="93" t="s">
        <v>3413</v>
      </c>
      <c r="C1418" s="94">
        <v>41059.472604166665</v>
      </c>
      <c r="D1418" s="95" t="s">
        <v>1594</v>
      </c>
      <c r="E1418" s="93">
        <v>60000</v>
      </c>
      <c r="F1418" s="93" t="s">
        <v>3904</v>
      </c>
      <c r="G1418" s="96">
        <f>Data!$E1418*VLOOKUP(Data!$F1418,tblXrate[],2,FALSE)</f>
        <v>19008.034062397041</v>
      </c>
      <c r="H1418" s="93" t="s">
        <v>1595</v>
      </c>
      <c r="I1418" s="93" t="s">
        <v>51</v>
      </c>
      <c r="J1418" s="93" t="s">
        <v>1128</v>
      </c>
      <c r="K1418" s="93" t="str">
        <f>VLOOKUP(Data!$J1418,tblCountries[[Actual]:[Mapping]],2,FALSE)</f>
        <v>Malaysia</v>
      </c>
      <c r="L1418" s="93" t="str">
        <f>VLOOKUP(Data!$J1418,tblCountries[[Actual]:[Continente]],3,FALSE)</f>
        <v>Asia</v>
      </c>
      <c r="M1418" s="93" t="s">
        <v>8</v>
      </c>
      <c r="N1418" s="97">
        <v>3</v>
      </c>
      <c r="O1418" s="99" t="s">
        <v>4024</v>
      </c>
      <c r="P1418" s="99" t="s">
        <v>4028</v>
      </c>
      <c r="Q1418" s="100" t="s">
        <v>4048</v>
      </c>
    </row>
    <row r="1419" spans="2:17" ht="15" customHeight="1" x14ac:dyDescent="0.25">
      <c r="B1419" s="93" t="s">
        <v>3414</v>
      </c>
      <c r="C1419" s="94">
        <v>41059.485335648147</v>
      </c>
      <c r="D1419" s="95">
        <v>363</v>
      </c>
      <c r="E1419" s="93">
        <v>4356</v>
      </c>
      <c r="F1419" s="93" t="s">
        <v>5</v>
      </c>
      <c r="G1419" s="96">
        <f>Data!$E1419*VLOOKUP(Data!$F1419,tblXrate[],2,FALSE)</f>
        <v>4356</v>
      </c>
      <c r="H1419" s="93" t="s">
        <v>206</v>
      </c>
      <c r="I1419" s="93" t="s">
        <v>19</v>
      </c>
      <c r="J1419" s="93" t="s">
        <v>7</v>
      </c>
      <c r="K1419" s="93" t="str">
        <f>VLOOKUP(Data!$J1419,tblCountries[[Actual]:[Mapping]],2,FALSE)</f>
        <v>India</v>
      </c>
      <c r="L1419" s="93" t="str">
        <f>VLOOKUP(Data!$J1419,tblCountries[[Actual]:[Continente]],3,FALSE)</f>
        <v>Asia</v>
      </c>
      <c r="M1419" s="93" t="s">
        <v>8</v>
      </c>
      <c r="N1419" s="97">
        <v>5</v>
      </c>
      <c r="O1419" s="98" t="s">
        <v>4021</v>
      </c>
      <c r="P1419" s="99" t="s">
        <v>4027</v>
      </c>
      <c r="Q1419" s="100" t="s">
        <v>4048</v>
      </c>
    </row>
    <row r="1420" spans="2:17" ht="15" customHeight="1" x14ac:dyDescent="0.25">
      <c r="B1420" s="93" t="s">
        <v>3415</v>
      </c>
      <c r="C1420" s="94">
        <v>41059.48877314815</v>
      </c>
      <c r="D1420" s="95">
        <v>300000</v>
      </c>
      <c r="E1420" s="93">
        <v>300000</v>
      </c>
      <c r="F1420" s="93" t="s">
        <v>39</v>
      </c>
      <c r="G1420" s="96">
        <f>Data!$E1420*VLOOKUP(Data!$F1420,tblXrate[],2,FALSE)</f>
        <v>5342.3750062327708</v>
      </c>
      <c r="H1420" s="93" t="s">
        <v>929</v>
      </c>
      <c r="I1420" s="93" t="s">
        <v>309</v>
      </c>
      <c r="J1420" s="93" t="s">
        <v>7</v>
      </c>
      <c r="K1420" s="93" t="str">
        <f>VLOOKUP(Data!$J1420,tblCountries[[Actual]:[Mapping]],2,FALSE)</f>
        <v>India</v>
      </c>
      <c r="L1420" s="93" t="str">
        <f>VLOOKUP(Data!$J1420,tblCountries[[Actual]:[Continente]],3,FALSE)</f>
        <v>Asia</v>
      </c>
      <c r="M1420" s="93" t="s">
        <v>8</v>
      </c>
      <c r="N1420" s="97">
        <v>4</v>
      </c>
      <c r="O1420" s="99" t="s">
        <v>4024</v>
      </c>
      <c r="P1420" s="99" t="s">
        <v>4027</v>
      </c>
      <c r="Q1420" s="100" t="s">
        <v>4048</v>
      </c>
    </row>
    <row r="1421" spans="2:17" ht="15" customHeight="1" x14ac:dyDescent="0.25">
      <c r="B1421" s="93" t="s">
        <v>3416</v>
      </c>
      <c r="C1421" s="94">
        <v>41059.508773148147</v>
      </c>
      <c r="D1421" s="95">
        <v>67000</v>
      </c>
      <c r="E1421" s="93">
        <v>67000</v>
      </c>
      <c r="F1421" s="93" t="s">
        <v>5</v>
      </c>
      <c r="G1421" s="96">
        <f>Data!$E1421*VLOOKUP(Data!$F1421,tblXrate[],2,FALSE)</f>
        <v>67000</v>
      </c>
      <c r="H1421" s="93" t="s">
        <v>1596</v>
      </c>
      <c r="I1421" s="93" t="s">
        <v>51</v>
      </c>
      <c r="J1421" s="93" t="s">
        <v>14</v>
      </c>
      <c r="K1421" s="93" t="str">
        <f>VLOOKUP(Data!$J1421,tblCountries[[Actual]:[Mapping]],2,FALSE)</f>
        <v>USA</v>
      </c>
      <c r="L1421" s="93" t="str">
        <f>VLOOKUP(Data!$J1421,tblCountries[[Actual]:[Continente]],3,FALSE)</f>
        <v>America</v>
      </c>
      <c r="M1421" s="93" t="s">
        <v>17</v>
      </c>
      <c r="N1421" s="97">
        <v>20</v>
      </c>
      <c r="O1421" s="99" t="s">
        <v>4022</v>
      </c>
      <c r="P1421" s="99" t="s">
        <v>4030</v>
      </c>
      <c r="Q1421" s="100" t="s">
        <v>4049</v>
      </c>
    </row>
    <row r="1422" spans="2:17" ht="15" customHeight="1" x14ac:dyDescent="0.25">
      <c r="B1422" s="93" t="s">
        <v>3417</v>
      </c>
      <c r="C1422" s="94">
        <v>41059.517627314817</v>
      </c>
      <c r="D1422" s="95">
        <v>480000</v>
      </c>
      <c r="E1422" s="93">
        <v>480000</v>
      </c>
      <c r="F1422" s="93" t="s">
        <v>39</v>
      </c>
      <c r="G1422" s="96">
        <f>Data!$E1422*VLOOKUP(Data!$F1422,tblXrate[],2,FALSE)</f>
        <v>8547.8000099724322</v>
      </c>
      <c r="H1422" s="93" t="s">
        <v>1321</v>
      </c>
      <c r="I1422" s="93" t="s">
        <v>19</v>
      </c>
      <c r="J1422" s="93" t="s">
        <v>7</v>
      </c>
      <c r="K1422" s="93" t="str">
        <f>VLOOKUP(Data!$J1422,tblCountries[[Actual]:[Mapping]],2,FALSE)</f>
        <v>India</v>
      </c>
      <c r="L1422" s="93" t="str">
        <f>VLOOKUP(Data!$J1422,tblCountries[[Actual]:[Continente]],3,FALSE)</f>
        <v>Asia</v>
      </c>
      <c r="M1422" s="93" t="s">
        <v>8</v>
      </c>
      <c r="N1422" s="97">
        <v>7</v>
      </c>
      <c r="O1422" s="98" t="s">
        <v>4021</v>
      </c>
      <c r="P1422" s="99" t="s">
        <v>4027</v>
      </c>
      <c r="Q1422" s="100" t="s">
        <v>4048</v>
      </c>
    </row>
    <row r="1423" spans="2:17" ht="15" customHeight="1" x14ac:dyDescent="0.25">
      <c r="B1423" s="93" t="s">
        <v>3418</v>
      </c>
      <c r="C1423" s="94">
        <v>41059.524398148147</v>
      </c>
      <c r="D1423" s="95" t="s">
        <v>1597</v>
      </c>
      <c r="E1423" s="93">
        <v>900000</v>
      </c>
      <c r="F1423" s="93" t="s">
        <v>39</v>
      </c>
      <c r="G1423" s="96">
        <f>Data!$E1423*VLOOKUP(Data!$F1423,tblXrate[],2,FALSE)</f>
        <v>16027.125018698311</v>
      </c>
      <c r="H1423" s="93" t="s">
        <v>152</v>
      </c>
      <c r="I1423" s="93" t="s">
        <v>19</v>
      </c>
      <c r="J1423" s="93" t="s">
        <v>7</v>
      </c>
      <c r="K1423" s="93" t="str">
        <f>VLOOKUP(Data!$J1423,tblCountries[[Actual]:[Mapping]],2,FALSE)</f>
        <v>India</v>
      </c>
      <c r="L1423" s="93" t="str">
        <f>VLOOKUP(Data!$J1423,tblCountries[[Actual]:[Continente]],3,FALSE)</f>
        <v>Asia</v>
      </c>
      <c r="M1423" s="93" t="s">
        <v>8</v>
      </c>
      <c r="N1423" s="97">
        <v>4</v>
      </c>
      <c r="O1423" s="99" t="s">
        <v>4024</v>
      </c>
      <c r="P1423" s="99" t="s">
        <v>4028</v>
      </c>
      <c r="Q1423" s="100" t="s">
        <v>4048</v>
      </c>
    </row>
    <row r="1424" spans="2:17" ht="15" customHeight="1" x14ac:dyDescent="0.25">
      <c r="B1424" s="93" t="s">
        <v>3419</v>
      </c>
      <c r="C1424" s="94">
        <v>41059.5393287037</v>
      </c>
      <c r="D1424" s="95" t="s">
        <v>1598</v>
      </c>
      <c r="E1424" s="93">
        <v>600000</v>
      </c>
      <c r="F1424" s="93" t="s">
        <v>39</v>
      </c>
      <c r="G1424" s="96">
        <f>Data!$E1424*VLOOKUP(Data!$F1424,tblXrate[],2,FALSE)</f>
        <v>10684.750012465542</v>
      </c>
      <c r="H1424" s="93" t="s">
        <v>82</v>
      </c>
      <c r="I1424" s="93" t="s">
        <v>355</v>
      </c>
      <c r="J1424" s="93" t="s">
        <v>7</v>
      </c>
      <c r="K1424" s="93" t="str">
        <f>VLOOKUP(Data!$J1424,tblCountries[[Actual]:[Mapping]],2,FALSE)</f>
        <v>India</v>
      </c>
      <c r="L1424" s="93" t="str">
        <f>VLOOKUP(Data!$J1424,tblCountries[[Actual]:[Continente]],3,FALSE)</f>
        <v>Asia</v>
      </c>
      <c r="M1424" s="93" t="s">
        <v>17</v>
      </c>
      <c r="N1424" s="97">
        <v>36</v>
      </c>
      <c r="O1424" s="99" t="s">
        <v>4023</v>
      </c>
      <c r="P1424" s="99" t="s">
        <v>4027</v>
      </c>
      <c r="Q1424" s="100" t="s">
        <v>4048</v>
      </c>
    </row>
    <row r="1425" spans="2:17" ht="15" customHeight="1" x14ac:dyDescent="0.25">
      <c r="B1425" s="93" t="s">
        <v>3420</v>
      </c>
      <c r="C1425" s="94">
        <v>41059.545972222222</v>
      </c>
      <c r="D1425" s="95">
        <v>30000</v>
      </c>
      <c r="E1425" s="93">
        <v>30000</v>
      </c>
      <c r="F1425" s="93" t="s">
        <v>5</v>
      </c>
      <c r="G1425" s="96">
        <f>Data!$E1425*VLOOKUP(Data!$F1425,tblXrate[],2,FALSE)</f>
        <v>30000</v>
      </c>
      <c r="H1425" s="93" t="s">
        <v>1599</v>
      </c>
      <c r="I1425" s="93" t="s">
        <v>309</v>
      </c>
      <c r="J1425" s="93" t="s">
        <v>178</v>
      </c>
      <c r="K1425" s="93" t="str">
        <f>VLOOKUP(Data!$J1425,tblCountries[[Actual]:[Mapping]],2,FALSE)</f>
        <v>UAE</v>
      </c>
      <c r="L1425" s="93" t="str">
        <f>VLOOKUP(Data!$J1425,tblCountries[[Actual]:[Continente]],3,FALSE)</f>
        <v>Asia</v>
      </c>
      <c r="M1425" s="93" t="s">
        <v>8</v>
      </c>
      <c r="N1425" s="97">
        <v>8</v>
      </c>
      <c r="O1425" s="98" t="s">
        <v>4021</v>
      </c>
      <c r="P1425" s="99" t="s">
        <v>4029</v>
      </c>
      <c r="Q1425" s="100" t="s">
        <v>4048</v>
      </c>
    </row>
    <row r="1426" spans="2:17" ht="15" customHeight="1" x14ac:dyDescent="0.25">
      <c r="B1426" s="93" t="s">
        <v>3421</v>
      </c>
      <c r="C1426" s="94">
        <v>41059.556319444448</v>
      </c>
      <c r="D1426" s="95">
        <v>500000</v>
      </c>
      <c r="E1426" s="93">
        <v>500000</v>
      </c>
      <c r="F1426" s="93" t="s">
        <v>39</v>
      </c>
      <c r="G1426" s="96">
        <f>Data!$E1426*VLOOKUP(Data!$F1426,tblXrate[],2,FALSE)</f>
        <v>8903.9583437212841</v>
      </c>
      <c r="H1426" s="93" t="s">
        <v>1600</v>
      </c>
      <c r="I1426" s="93" t="s">
        <v>51</v>
      </c>
      <c r="J1426" s="93" t="s">
        <v>7</v>
      </c>
      <c r="K1426" s="93" t="str">
        <f>VLOOKUP(Data!$J1426,tblCountries[[Actual]:[Mapping]],2,FALSE)</f>
        <v>India</v>
      </c>
      <c r="L1426" s="93" t="str">
        <f>VLOOKUP(Data!$J1426,tblCountries[[Actual]:[Continente]],3,FALSE)</f>
        <v>Asia</v>
      </c>
      <c r="M1426" s="93" t="s">
        <v>17</v>
      </c>
      <c r="N1426" s="97">
        <v>6.1</v>
      </c>
      <c r="O1426" s="98" t="s">
        <v>4021</v>
      </c>
      <c r="P1426" s="99" t="s">
        <v>4027</v>
      </c>
      <c r="Q1426" s="100" t="s">
        <v>4048</v>
      </c>
    </row>
    <row r="1427" spans="2:17" ht="15" customHeight="1" x14ac:dyDescent="0.25">
      <c r="B1427" s="93" t="s">
        <v>3422</v>
      </c>
      <c r="C1427" s="94">
        <v>41059.559166666666</v>
      </c>
      <c r="D1427" s="95">
        <v>20000</v>
      </c>
      <c r="E1427" s="93">
        <v>20000</v>
      </c>
      <c r="F1427" s="93" t="s">
        <v>5</v>
      </c>
      <c r="G1427" s="96">
        <f>Data!$E1427*VLOOKUP(Data!$F1427,tblXrate[],2,FALSE)</f>
        <v>20000</v>
      </c>
      <c r="H1427" s="93" t="s">
        <v>634</v>
      </c>
      <c r="I1427" s="93" t="s">
        <v>51</v>
      </c>
      <c r="J1427" s="93" t="s">
        <v>7</v>
      </c>
      <c r="K1427" s="93" t="str">
        <f>VLOOKUP(Data!$J1427,tblCountries[[Actual]:[Mapping]],2,FALSE)</f>
        <v>India</v>
      </c>
      <c r="L1427" s="93" t="str">
        <f>VLOOKUP(Data!$J1427,tblCountries[[Actual]:[Continente]],3,FALSE)</f>
        <v>Asia</v>
      </c>
      <c r="M1427" s="93" t="s">
        <v>185</v>
      </c>
      <c r="N1427" s="97">
        <v>10</v>
      </c>
      <c r="O1427" s="99" t="s">
        <v>4020</v>
      </c>
      <c r="P1427" s="99" t="s">
        <v>4028</v>
      </c>
      <c r="Q1427" s="100" t="s">
        <v>4048</v>
      </c>
    </row>
    <row r="1428" spans="2:17" ht="15" customHeight="1" x14ac:dyDescent="0.25">
      <c r="B1428" s="93" t="s">
        <v>3423</v>
      </c>
      <c r="C1428" s="94">
        <v>41059.563599537039</v>
      </c>
      <c r="D1428" s="95">
        <v>86000</v>
      </c>
      <c r="E1428" s="93">
        <v>86000</v>
      </c>
      <c r="F1428" s="93" t="s">
        <v>81</v>
      </c>
      <c r="G1428" s="96">
        <f>Data!$E1428*VLOOKUP(Data!$F1428,tblXrate[],2,FALSE)</f>
        <v>87712.230450626681</v>
      </c>
      <c r="H1428" s="93" t="s">
        <v>213</v>
      </c>
      <c r="I1428" s="93" t="s">
        <v>19</v>
      </c>
      <c r="J1428" s="93" t="s">
        <v>83</v>
      </c>
      <c r="K1428" s="93" t="str">
        <f>VLOOKUP(Data!$J1428,tblCountries[[Actual]:[Mapping]],2,FALSE)</f>
        <v>Australia</v>
      </c>
      <c r="L1428" s="93" t="str">
        <f>VLOOKUP(Data!$J1428,tblCountries[[Actual]:[Continente]],3,FALSE)</f>
        <v>Oceania</v>
      </c>
      <c r="M1428" s="93" t="s">
        <v>8</v>
      </c>
      <c r="N1428" s="97">
        <v>10</v>
      </c>
      <c r="O1428" s="99" t="s">
        <v>4020</v>
      </c>
      <c r="P1428" s="99" t="s">
        <v>4030</v>
      </c>
      <c r="Q1428" s="100" t="s">
        <v>4049</v>
      </c>
    </row>
    <row r="1429" spans="2:17" ht="15" customHeight="1" x14ac:dyDescent="0.25">
      <c r="B1429" s="93" t="s">
        <v>3424</v>
      </c>
      <c r="C1429" s="94">
        <v>41059.567152777781</v>
      </c>
      <c r="D1429" s="95">
        <v>1000000</v>
      </c>
      <c r="E1429" s="93">
        <v>1000000</v>
      </c>
      <c r="F1429" s="93" t="s">
        <v>39</v>
      </c>
      <c r="G1429" s="96">
        <f>Data!$E1429*VLOOKUP(Data!$F1429,tblXrate[],2,FALSE)</f>
        <v>17807.916687442568</v>
      </c>
      <c r="H1429" s="93" t="s">
        <v>1601</v>
      </c>
      <c r="I1429" s="93" t="s">
        <v>51</v>
      </c>
      <c r="J1429" s="93" t="s">
        <v>7</v>
      </c>
      <c r="K1429" s="93" t="str">
        <f>VLOOKUP(Data!$J1429,tblCountries[[Actual]:[Mapping]],2,FALSE)</f>
        <v>India</v>
      </c>
      <c r="L1429" s="93" t="str">
        <f>VLOOKUP(Data!$J1429,tblCountries[[Actual]:[Continente]],3,FALSE)</f>
        <v>Asia</v>
      </c>
      <c r="M1429" s="93" t="s">
        <v>12</v>
      </c>
      <c r="N1429" s="97">
        <v>6</v>
      </c>
      <c r="O1429" s="98" t="s">
        <v>4021</v>
      </c>
      <c r="P1429" s="99" t="s">
        <v>4028</v>
      </c>
      <c r="Q1429" s="100" t="s">
        <v>4048</v>
      </c>
    </row>
    <row r="1430" spans="2:17" ht="15" customHeight="1" x14ac:dyDescent="0.25">
      <c r="B1430" s="93" t="s">
        <v>3425</v>
      </c>
      <c r="C1430" s="94">
        <v>41059.56722222222</v>
      </c>
      <c r="D1430" s="95">
        <v>41000</v>
      </c>
      <c r="E1430" s="93">
        <v>41000</v>
      </c>
      <c r="F1430" s="93" t="s">
        <v>5</v>
      </c>
      <c r="G1430" s="96">
        <f>Data!$E1430*VLOOKUP(Data!$F1430,tblXrate[],2,FALSE)</f>
        <v>41000</v>
      </c>
      <c r="H1430" s="93" t="s">
        <v>134</v>
      </c>
      <c r="I1430" s="93" t="s">
        <v>19</v>
      </c>
      <c r="J1430" s="93" t="s">
        <v>651</v>
      </c>
      <c r="K1430" s="93" t="str">
        <f>VLOOKUP(Data!$J1430,tblCountries[[Actual]:[Mapping]],2,FALSE)</f>
        <v>Japan</v>
      </c>
      <c r="L1430" s="93" t="str">
        <f>VLOOKUP(Data!$J1430,tblCountries[[Actual]:[Continente]],3,FALSE)</f>
        <v>Asia</v>
      </c>
      <c r="M1430" s="93" t="s">
        <v>17</v>
      </c>
      <c r="N1430" s="97">
        <v>2</v>
      </c>
      <c r="O1430" s="99" t="s">
        <v>4024</v>
      </c>
      <c r="P1430" s="99" t="s">
        <v>4029</v>
      </c>
      <c r="Q1430" s="100" t="s">
        <v>4048</v>
      </c>
    </row>
    <row r="1431" spans="2:17" ht="15" customHeight="1" x14ac:dyDescent="0.25">
      <c r="B1431" s="93" t="s">
        <v>3426</v>
      </c>
      <c r="C1431" s="94">
        <v>41059.570613425924</v>
      </c>
      <c r="D1431" s="95">
        <v>60000</v>
      </c>
      <c r="E1431" s="93">
        <v>60000</v>
      </c>
      <c r="F1431" s="93" t="s">
        <v>5</v>
      </c>
      <c r="G1431" s="96">
        <f>Data!$E1431*VLOOKUP(Data!$F1431,tblXrate[],2,FALSE)</f>
        <v>60000</v>
      </c>
      <c r="H1431" s="93" t="s">
        <v>1602</v>
      </c>
      <c r="I1431" s="93" t="s">
        <v>51</v>
      </c>
      <c r="J1431" s="93" t="s">
        <v>14</v>
      </c>
      <c r="K1431" s="93" t="str">
        <f>VLOOKUP(Data!$J1431,tblCountries[[Actual]:[Mapping]],2,FALSE)</f>
        <v>USA</v>
      </c>
      <c r="L1431" s="93" t="str">
        <f>VLOOKUP(Data!$J1431,tblCountries[[Actual]:[Continente]],3,FALSE)</f>
        <v>America</v>
      </c>
      <c r="M1431" s="93" t="s">
        <v>17</v>
      </c>
      <c r="N1431" s="97">
        <v>4</v>
      </c>
      <c r="O1431" s="99" t="s">
        <v>4024</v>
      </c>
      <c r="P1431" s="99" t="s">
        <v>4030</v>
      </c>
      <c r="Q1431" s="100" t="s">
        <v>4049</v>
      </c>
    </row>
    <row r="1432" spans="2:17" ht="15" customHeight="1" x14ac:dyDescent="0.25">
      <c r="B1432" s="93" t="s">
        <v>3427</v>
      </c>
      <c r="C1432" s="94">
        <v>41059.574895833335</v>
      </c>
      <c r="D1432" s="95" t="s">
        <v>1603</v>
      </c>
      <c r="E1432" s="93">
        <v>264000</v>
      </c>
      <c r="F1432" s="93" t="s">
        <v>584</v>
      </c>
      <c r="G1432" s="96">
        <f>Data!$E1432*VLOOKUP(Data!$F1432,tblXrate[],2,FALSE)</f>
        <v>32187.34988380854</v>
      </c>
      <c r="H1432" s="93" t="s">
        <v>19</v>
      </c>
      <c r="I1432" s="93" t="s">
        <v>19</v>
      </c>
      <c r="J1432" s="93" t="s">
        <v>1604</v>
      </c>
      <c r="K1432" s="93" t="str">
        <f>VLOOKUP(Data!$J1432,tblCountries[[Actual]:[Mapping]],2,FALSE)</f>
        <v>South Africa</v>
      </c>
      <c r="L1432" s="93" t="str">
        <f>VLOOKUP(Data!$J1432,tblCountries[[Actual]:[Continente]],3,FALSE)</f>
        <v>Africa</v>
      </c>
      <c r="M1432" s="93" t="s">
        <v>12</v>
      </c>
      <c r="N1432" s="97">
        <v>2</v>
      </c>
      <c r="O1432" s="99" t="s">
        <v>4024</v>
      </c>
      <c r="P1432" s="99" t="s">
        <v>4029</v>
      </c>
      <c r="Q1432" s="100" t="s">
        <v>4048</v>
      </c>
    </row>
    <row r="1433" spans="2:17" ht="15" customHeight="1" x14ac:dyDescent="0.25">
      <c r="B1433" s="93" t="s">
        <v>3428</v>
      </c>
      <c r="C1433" s="94">
        <v>41059.580868055556</v>
      </c>
      <c r="D1433" s="95">
        <v>50000</v>
      </c>
      <c r="E1433" s="93">
        <v>50000</v>
      </c>
      <c r="F1433" s="93" t="s">
        <v>667</v>
      </c>
      <c r="G1433" s="96">
        <f>Data!$E1433*VLOOKUP(Data!$F1433,tblXrate[],2,FALSE)</f>
        <v>39879.404680246938</v>
      </c>
      <c r="H1433" s="93" t="s">
        <v>1605</v>
      </c>
      <c r="I1433" s="93" t="s">
        <v>278</v>
      </c>
      <c r="J1433" s="93" t="s">
        <v>1606</v>
      </c>
      <c r="K1433" s="93" t="str">
        <f>VLOOKUP(Data!$J1433,tblCountries[[Actual]:[Mapping]],2,FALSE)</f>
        <v>New Zealand</v>
      </c>
      <c r="L1433" s="93" t="str">
        <f>VLOOKUP(Data!$J1433,tblCountries[[Actual]:[Continente]],3,FALSE)</f>
        <v>Oceania</v>
      </c>
      <c r="M1433" s="93" t="s">
        <v>8</v>
      </c>
      <c r="N1433" s="97">
        <v>5</v>
      </c>
      <c r="O1433" s="98" t="s">
        <v>4021</v>
      </c>
      <c r="P1433" s="99" t="s">
        <v>4029</v>
      </c>
      <c r="Q1433" s="100" t="s">
        <v>4048</v>
      </c>
    </row>
    <row r="1434" spans="2:17" ht="15" customHeight="1" x14ac:dyDescent="0.25">
      <c r="B1434" s="93" t="s">
        <v>3429</v>
      </c>
      <c r="C1434" s="94">
        <v>41059.581111111111</v>
      </c>
      <c r="D1434" s="95" t="s">
        <v>1607</v>
      </c>
      <c r="E1434" s="93">
        <v>320000</v>
      </c>
      <c r="F1434" s="93" t="s">
        <v>39</v>
      </c>
      <c r="G1434" s="96">
        <f>Data!$E1434*VLOOKUP(Data!$F1434,tblXrate[],2,FALSE)</f>
        <v>5698.5333399816218</v>
      </c>
      <c r="H1434" s="93" t="s">
        <v>19</v>
      </c>
      <c r="I1434" s="93" t="s">
        <v>19</v>
      </c>
      <c r="J1434" s="93" t="s">
        <v>7</v>
      </c>
      <c r="K1434" s="93" t="str">
        <f>VLOOKUP(Data!$J1434,tblCountries[[Actual]:[Mapping]],2,FALSE)</f>
        <v>India</v>
      </c>
      <c r="L1434" s="93" t="str">
        <f>VLOOKUP(Data!$J1434,tblCountries[[Actual]:[Continente]],3,FALSE)</f>
        <v>Asia</v>
      </c>
      <c r="M1434" s="93" t="s">
        <v>17</v>
      </c>
      <c r="N1434" s="97">
        <v>2</v>
      </c>
      <c r="O1434" s="99" t="s">
        <v>4024</v>
      </c>
      <c r="P1434" s="99" t="s">
        <v>4027</v>
      </c>
      <c r="Q1434" s="100" t="s">
        <v>4048</v>
      </c>
    </row>
    <row r="1435" spans="2:17" ht="15" customHeight="1" x14ac:dyDescent="0.25">
      <c r="B1435" s="93" t="s">
        <v>3430</v>
      </c>
      <c r="C1435" s="94">
        <v>41059.589699074073</v>
      </c>
      <c r="D1435" s="95" t="s">
        <v>1608</v>
      </c>
      <c r="E1435" s="93">
        <v>400000</v>
      </c>
      <c r="F1435" s="93" t="s">
        <v>39</v>
      </c>
      <c r="G1435" s="96">
        <f>Data!$E1435*VLOOKUP(Data!$F1435,tblXrate[],2,FALSE)</f>
        <v>7123.1666749770275</v>
      </c>
      <c r="H1435" s="93" t="s">
        <v>983</v>
      </c>
      <c r="I1435" s="93" t="s">
        <v>51</v>
      </c>
      <c r="J1435" s="93" t="s">
        <v>7</v>
      </c>
      <c r="K1435" s="93" t="str">
        <f>VLOOKUP(Data!$J1435,tblCountries[[Actual]:[Mapping]],2,FALSE)</f>
        <v>India</v>
      </c>
      <c r="L1435" s="93" t="str">
        <f>VLOOKUP(Data!$J1435,tblCountries[[Actual]:[Continente]],3,FALSE)</f>
        <v>Asia</v>
      </c>
      <c r="M1435" s="93" t="s">
        <v>8</v>
      </c>
      <c r="N1435" s="97">
        <v>6</v>
      </c>
      <c r="O1435" s="98" t="s">
        <v>4021</v>
      </c>
      <c r="P1435" s="99" t="s">
        <v>4027</v>
      </c>
      <c r="Q1435" s="100" t="s">
        <v>4048</v>
      </c>
    </row>
    <row r="1436" spans="2:17" ht="15" customHeight="1" x14ac:dyDescent="0.25">
      <c r="B1436" s="93" t="s">
        <v>3431</v>
      </c>
      <c r="C1436" s="94">
        <v>41059.596608796295</v>
      </c>
      <c r="D1436" s="95" t="s">
        <v>1609</v>
      </c>
      <c r="E1436" s="93">
        <v>250000</v>
      </c>
      <c r="F1436" s="93" t="s">
        <v>39</v>
      </c>
      <c r="G1436" s="96">
        <f>Data!$E1436*VLOOKUP(Data!$F1436,tblXrate[],2,FALSE)</f>
        <v>4451.9791718606421</v>
      </c>
      <c r="H1436" s="93" t="s">
        <v>1610</v>
      </c>
      <c r="I1436" s="93" t="s">
        <v>51</v>
      </c>
      <c r="J1436" s="93" t="s">
        <v>7</v>
      </c>
      <c r="K1436" s="93" t="str">
        <f>VLOOKUP(Data!$J1436,tblCountries[[Actual]:[Mapping]],2,FALSE)</f>
        <v>India</v>
      </c>
      <c r="L1436" s="93" t="str">
        <f>VLOOKUP(Data!$J1436,tblCountries[[Actual]:[Continente]],3,FALSE)</f>
        <v>Asia</v>
      </c>
      <c r="M1436" s="93" t="s">
        <v>17</v>
      </c>
      <c r="N1436" s="97">
        <v>15</v>
      </c>
      <c r="O1436" s="99" t="s">
        <v>4020</v>
      </c>
      <c r="P1436" s="99" t="s">
        <v>4027</v>
      </c>
      <c r="Q1436" s="100" t="s">
        <v>4048</v>
      </c>
    </row>
    <row r="1437" spans="2:17" ht="15" customHeight="1" x14ac:dyDescent="0.25">
      <c r="B1437" s="93" t="s">
        <v>3432</v>
      </c>
      <c r="C1437" s="94">
        <v>41059.598576388889</v>
      </c>
      <c r="D1437" s="95">
        <v>360000</v>
      </c>
      <c r="E1437" s="93">
        <v>360000</v>
      </c>
      <c r="F1437" s="93" t="s">
        <v>39</v>
      </c>
      <c r="G1437" s="96">
        <f>Data!$E1437*VLOOKUP(Data!$F1437,tblXrate[],2,FALSE)</f>
        <v>6410.8500074793246</v>
      </c>
      <c r="H1437" s="93" t="s">
        <v>255</v>
      </c>
      <c r="I1437" s="93" t="s">
        <v>19</v>
      </c>
      <c r="J1437" s="93" t="s">
        <v>7</v>
      </c>
      <c r="K1437" s="93" t="str">
        <f>VLOOKUP(Data!$J1437,tblCountries[[Actual]:[Mapping]],2,FALSE)</f>
        <v>India</v>
      </c>
      <c r="L1437" s="93" t="str">
        <f>VLOOKUP(Data!$J1437,tblCountries[[Actual]:[Continente]],3,FALSE)</f>
        <v>Asia</v>
      </c>
      <c r="M1437" s="93" t="s">
        <v>17</v>
      </c>
      <c r="N1437" s="97">
        <v>6</v>
      </c>
      <c r="O1437" s="98" t="s">
        <v>4021</v>
      </c>
      <c r="P1437" s="99" t="s">
        <v>4027</v>
      </c>
      <c r="Q1437" s="100" t="s">
        <v>4048</v>
      </c>
    </row>
    <row r="1438" spans="2:17" ht="15" customHeight="1" x14ac:dyDescent="0.25">
      <c r="B1438" s="93" t="s">
        <v>3433</v>
      </c>
      <c r="C1438" s="94">
        <v>41059.603437500002</v>
      </c>
      <c r="D1438" s="95" t="s">
        <v>1611</v>
      </c>
      <c r="E1438" s="93">
        <v>1150000</v>
      </c>
      <c r="F1438" s="93" t="s">
        <v>39</v>
      </c>
      <c r="G1438" s="96">
        <f>Data!$E1438*VLOOKUP(Data!$F1438,tblXrate[],2,FALSE)</f>
        <v>20479.104190558952</v>
      </c>
      <c r="H1438" s="93" t="s">
        <v>200</v>
      </c>
      <c r="I1438" s="93" t="s">
        <v>51</v>
      </c>
      <c r="J1438" s="93" t="s">
        <v>7</v>
      </c>
      <c r="K1438" s="93" t="str">
        <f>VLOOKUP(Data!$J1438,tblCountries[[Actual]:[Mapping]],2,FALSE)</f>
        <v>India</v>
      </c>
      <c r="L1438" s="93" t="str">
        <f>VLOOKUP(Data!$J1438,tblCountries[[Actual]:[Continente]],3,FALSE)</f>
        <v>Asia</v>
      </c>
      <c r="M1438" s="93" t="s">
        <v>12</v>
      </c>
      <c r="N1438" s="97">
        <v>12</v>
      </c>
      <c r="O1438" s="99" t="s">
        <v>4020</v>
      </c>
      <c r="P1438" s="99" t="s">
        <v>4028</v>
      </c>
      <c r="Q1438" s="100" t="s">
        <v>4048</v>
      </c>
    </row>
    <row r="1439" spans="2:17" ht="15" customHeight="1" x14ac:dyDescent="0.25">
      <c r="B1439" s="93" t="s">
        <v>3434</v>
      </c>
      <c r="C1439" s="94">
        <v>41059.605243055557</v>
      </c>
      <c r="D1439" s="95">
        <v>620000</v>
      </c>
      <c r="E1439" s="93">
        <v>620000</v>
      </c>
      <c r="F1439" s="93" t="s">
        <v>39</v>
      </c>
      <c r="G1439" s="96">
        <f>Data!$E1439*VLOOKUP(Data!$F1439,tblXrate[],2,FALSE)</f>
        <v>11040.908346214392</v>
      </c>
      <c r="H1439" s="93" t="s">
        <v>1612</v>
      </c>
      <c r="I1439" s="93" t="s">
        <v>19</v>
      </c>
      <c r="J1439" s="93" t="s">
        <v>7</v>
      </c>
      <c r="K1439" s="93" t="str">
        <f>VLOOKUP(Data!$J1439,tblCountries[[Actual]:[Mapping]],2,FALSE)</f>
        <v>India</v>
      </c>
      <c r="L1439" s="93" t="str">
        <f>VLOOKUP(Data!$J1439,tblCountries[[Actual]:[Continente]],3,FALSE)</f>
        <v>Asia</v>
      </c>
      <c r="M1439" s="93" t="s">
        <v>24</v>
      </c>
      <c r="N1439" s="97">
        <v>5</v>
      </c>
      <c r="O1439" s="98" t="s">
        <v>4021</v>
      </c>
      <c r="P1439" s="99" t="s">
        <v>4027</v>
      </c>
      <c r="Q1439" s="100" t="s">
        <v>4048</v>
      </c>
    </row>
    <row r="1440" spans="2:17" ht="15" customHeight="1" x14ac:dyDescent="0.25">
      <c r="B1440" s="93" t="s">
        <v>3435</v>
      </c>
      <c r="C1440" s="94">
        <v>41059.665983796294</v>
      </c>
      <c r="D1440" s="95" t="s">
        <v>1613</v>
      </c>
      <c r="E1440" s="93">
        <v>1000000</v>
      </c>
      <c r="F1440" s="93" t="s">
        <v>39</v>
      </c>
      <c r="G1440" s="96">
        <f>Data!$E1440*VLOOKUP(Data!$F1440,tblXrate[],2,FALSE)</f>
        <v>17807.916687442568</v>
      </c>
      <c r="H1440" s="93" t="s">
        <v>655</v>
      </c>
      <c r="I1440" s="93" t="s">
        <v>66</v>
      </c>
      <c r="J1440" s="93" t="s">
        <v>7</v>
      </c>
      <c r="K1440" s="93" t="str">
        <f>VLOOKUP(Data!$J1440,tblCountries[[Actual]:[Mapping]],2,FALSE)</f>
        <v>India</v>
      </c>
      <c r="L1440" s="93" t="str">
        <f>VLOOKUP(Data!$J1440,tblCountries[[Actual]:[Continente]],3,FALSE)</f>
        <v>Asia</v>
      </c>
      <c r="M1440" s="93" t="s">
        <v>17</v>
      </c>
      <c r="N1440" s="97">
        <v>7</v>
      </c>
      <c r="O1440" s="98" t="s">
        <v>4021</v>
      </c>
      <c r="P1440" s="99" t="s">
        <v>4028</v>
      </c>
      <c r="Q1440" s="100" t="s">
        <v>4048</v>
      </c>
    </row>
    <row r="1441" spans="2:17" ht="15" customHeight="1" x14ac:dyDescent="0.25">
      <c r="B1441" s="93" t="s">
        <v>3436</v>
      </c>
      <c r="C1441" s="94">
        <v>41059.675393518519</v>
      </c>
      <c r="D1441" s="95" t="s">
        <v>730</v>
      </c>
      <c r="E1441" s="93">
        <v>200000</v>
      </c>
      <c r="F1441" s="93" t="s">
        <v>39</v>
      </c>
      <c r="G1441" s="96">
        <f>Data!$E1441*VLOOKUP(Data!$F1441,tblXrate[],2,FALSE)</f>
        <v>3561.5833374885137</v>
      </c>
      <c r="H1441" s="93" t="s">
        <v>746</v>
      </c>
      <c r="I1441" s="93" t="s">
        <v>19</v>
      </c>
      <c r="J1441" s="93" t="s">
        <v>7</v>
      </c>
      <c r="K1441" s="93" t="str">
        <f>VLOOKUP(Data!$J1441,tblCountries[[Actual]:[Mapping]],2,FALSE)</f>
        <v>India</v>
      </c>
      <c r="L1441" s="93" t="str">
        <f>VLOOKUP(Data!$J1441,tblCountries[[Actual]:[Continente]],3,FALSE)</f>
        <v>Asia</v>
      </c>
      <c r="M1441" s="93" t="s">
        <v>8</v>
      </c>
      <c r="N1441" s="97">
        <v>11</v>
      </c>
      <c r="O1441" s="99" t="s">
        <v>4020</v>
      </c>
      <c r="P1441" s="99" t="s">
        <v>4027</v>
      </c>
      <c r="Q1441" s="100" t="s">
        <v>4048</v>
      </c>
    </row>
    <row r="1442" spans="2:17" ht="15" customHeight="1" x14ac:dyDescent="0.25">
      <c r="B1442" s="93" t="s">
        <v>3437</v>
      </c>
      <c r="C1442" s="94">
        <v>41059.682164351849</v>
      </c>
      <c r="D1442" s="95" t="s">
        <v>1614</v>
      </c>
      <c r="E1442" s="93">
        <v>17000</v>
      </c>
      <c r="F1442" s="93" t="s">
        <v>68</v>
      </c>
      <c r="G1442" s="96">
        <f>Data!$E1442*VLOOKUP(Data!$F1442,tblXrate[],2,FALSE)</f>
        <v>26795.030625143831</v>
      </c>
      <c r="H1442" s="93" t="s">
        <v>1615</v>
      </c>
      <c r="I1442" s="93" t="s">
        <v>19</v>
      </c>
      <c r="J1442" s="93" t="s">
        <v>70</v>
      </c>
      <c r="K1442" s="93" t="str">
        <f>VLOOKUP(Data!$J1442,tblCountries[[Actual]:[Mapping]],2,FALSE)</f>
        <v>UK</v>
      </c>
      <c r="L1442" s="93" t="str">
        <f>VLOOKUP(Data!$J1442,tblCountries[[Actual]:[Continente]],3,FALSE)</f>
        <v>Europa</v>
      </c>
      <c r="M1442" s="93" t="s">
        <v>17</v>
      </c>
      <c r="N1442" s="97">
        <v>5</v>
      </c>
      <c r="O1442" s="98" t="s">
        <v>4021</v>
      </c>
      <c r="P1442" s="99" t="s">
        <v>4029</v>
      </c>
      <c r="Q1442" s="100" t="s">
        <v>4048</v>
      </c>
    </row>
    <row r="1443" spans="2:17" ht="15" customHeight="1" x14ac:dyDescent="0.25">
      <c r="B1443" s="93" t="s">
        <v>3438</v>
      </c>
      <c r="C1443" s="94">
        <v>41059.700370370374</v>
      </c>
      <c r="D1443" s="95">
        <v>1700</v>
      </c>
      <c r="E1443" s="93">
        <v>20400</v>
      </c>
      <c r="F1443" s="93" t="s">
        <v>5</v>
      </c>
      <c r="G1443" s="96">
        <f>Data!$E1443*VLOOKUP(Data!$F1443,tblXrate[],2,FALSE)</f>
        <v>20400</v>
      </c>
      <c r="H1443" s="93" t="s">
        <v>1616</v>
      </c>
      <c r="I1443" s="93" t="s">
        <v>51</v>
      </c>
      <c r="J1443" s="93" t="s">
        <v>1617</v>
      </c>
      <c r="K1443" s="93" t="str">
        <f>VLOOKUP(Data!$J1443,tblCountries[[Actual]:[Mapping]],2,FALSE)</f>
        <v>Myanmar</v>
      </c>
      <c r="L1443" s="93" t="str">
        <f>VLOOKUP(Data!$J1443,tblCountries[[Actual]:[Continente]],3,FALSE)</f>
        <v>Asia</v>
      </c>
      <c r="M1443" s="93" t="s">
        <v>24</v>
      </c>
      <c r="N1443" s="97">
        <v>10</v>
      </c>
      <c r="O1443" s="99" t="s">
        <v>4020</v>
      </c>
      <c r="P1443" s="99" t="s">
        <v>4028</v>
      </c>
      <c r="Q1443" s="100" t="s">
        <v>4048</v>
      </c>
    </row>
    <row r="1444" spans="2:17" ht="15" customHeight="1" x14ac:dyDescent="0.25">
      <c r="B1444" s="93" t="s">
        <v>3439</v>
      </c>
      <c r="C1444" s="94">
        <v>41059.700868055559</v>
      </c>
      <c r="D1444" s="95" t="s">
        <v>1248</v>
      </c>
      <c r="E1444" s="93">
        <v>25000</v>
      </c>
      <c r="F1444" s="93" t="s">
        <v>68</v>
      </c>
      <c r="G1444" s="96">
        <f>Data!$E1444*VLOOKUP(Data!$F1444,tblXrate[],2,FALSE)</f>
        <v>39404.456801682099</v>
      </c>
      <c r="H1444" s="93" t="s">
        <v>1618</v>
      </c>
      <c r="I1444" s="93" t="s">
        <v>309</v>
      </c>
      <c r="J1444" s="93" t="s">
        <v>70</v>
      </c>
      <c r="K1444" s="93" t="str">
        <f>VLOOKUP(Data!$J1444,tblCountries[[Actual]:[Mapping]],2,FALSE)</f>
        <v>UK</v>
      </c>
      <c r="L1444" s="93" t="str">
        <f>VLOOKUP(Data!$J1444,tblCountries[[Actual]:[Continente]],3,FALSE)</f>
        <v>Europa</v>
      </c>
      <c r="M1444" s="93" t="s">
        <v>8</v>
      </c>
      <c r="N1444" s="97">
        <v>35</v>
      </c>
      <c r="O1444" s="99" t="s">
        <v>4023</v>
      </c>
      <c r="P1444" s="99" t="s">
        <v>4029</v>
      </c>
      <c r="Q1444" s="100" t="s">
        <v>4048</v>
      </c>
    </row>
    <row r="1445" spans="2:17" ht="15" customHeight="1" x14ac:dyDescent="0.25">
      <c r="B1445" s="93" t="s">
        <v>3440</v>
      </c>
      <c r="C1445" s="94">
        <v>41059.705451388887</v>
      </c>
      <c r="D1445" s="95">
        <v>118000</v>
      </c>
      <c r="E1445" s="93">
        <v>118000</v>
      </c>
      <c r="F1445" s="93" t="s">
        <v>21</v>
      </c>
      <c r="G1445" s="96">
        <f>Data!$E1445*VLOOKUP(Data!$F1445,tblXrate[],2,FALSE)</f>
        <v>149907.13380100971</v>
      </c>
      <c r="H1445" s="93" t="s">
        <v>1619</v>
      </c>
      <c r="I1445" s="93" t="s">
        <v>19</v>
      </c>
      <c r="J1445" s="93" t="s">
        <v>1620</v>
      </c>
      <c r="K1445" s="93" t="str">
        <f>VLOOKUP(Data!$J1445,tblCountries[[Actual]:[Mapping]],2,FALSE)</f>
        <v>Europe</v>
      </c>
      <c r="L1445" s="93" t="str">
        <f>VLOOKUP(Data!$J1445,tblCountries[[Actual]:[Continente]],3,FALSE)</f>
        <v>Europa</v>
      </c>
      <c r="M1445" s="93" t="s">
        <v>8</v>
      </c>
      <c r="N1445" s="97">
        <v>7</v>
      </c>
      <c r="O1445" s="98" t="s">
        <v>4021</v>
      </c>
      <c r="P1445" s="99" t="s">
        <v>4031</v>
      </c>
      <c r="Q1445" s="100" t="s">
        <v>4049</v>
      </c>
    </row>
    <row r="1446" spans="2:17" ht="15" customHeight="1" x14ac:dyDescent="0.25">
      <c r="B1446" s="93" t="s">
        <v>3441</v>
      </c>
      <c r="C1446" s="94">
        <v>41059.709143518521</v>
      </c>
      <c r="D1446" s="95">
        <v>230000</v>
      </c>
      <c r="E1446" s="93">
        <v>230000</v>
      </c>
      <c r="F1446" s="93" t="s">
        <v>39</v>
      </c>
      <c r="G1446" s="96">
        <f>Data!$E1446*VLOOKUP(Data!$F1446,tblXrate[],2,FALSE)</f>
        <v>4095.8208381117906</v>
      </c>
      <c r="H1446" s="93" t="s">
        <v>1621</v>
      </c>
      <c r="I1446" s="93" t="s">
        <v>19</v>
      </c>
      <c r="J1446" s="93" t="s">
        <v>7</v>
      </c>
      <c r="K1446" s="93" t="str">
        <f>VLOOKUP(Data!$J1446,tblCountries[[Actual]:[Mapping]],2,FALSE)</f>
        <v>India</v>
      </c>
      <c r="L1446" s="93" t="str">
        <f>VLOOKUP(Data!$J1446,tblCountries[[Actual]:[Continente]],3,FALSE)</f>
        <v>Asia</v>
      </c>
      <c r="M1446" s="93" t="s">
        <v>8</v>
      </c>
      <c r="N1446" s="97">
        <v>1.6</v>
      </c>
      <c r="O1446" s="99" t="s">
        <v>4024</v>
      </c>
      <c r="P1446" s="99" t="s">
        <v>4027</v>
      </c>
      <c r="Q1446" s="100" t="s">
        <v>4048</v>
      </c>
    </row>
    <row r="1447" spans="2:17" ht="15" customHeight="1" x14ac:dyDescent="0.25">
      <c r="B1447" s="93" t="s">
        <v>3442</v>
      </c>
      <c r="C1447" s="94">
        <v>41059.711724537039</v>
      </c>
      <c r="D1447" s="95" t="s">
        <v>1622</v>
      </c>
      <c r="E1447" s="93">
        <v>125000</v>
      </c>
      <c r="F1447" s="93" t="s">
        <v>81</v>
      </c>
      <c r="G1447" s="96">
        <f>Data!$E1447*VLOOKUP(Data!$F1447,tblXrate[],2,FALSE)</f>
        <v>127488.70705032947</v>
      </c>
      <c r="H1447" s="93" t="s">
        <v>1623</v>
      </c>
      <c r="I1447" s="93" t="s">
        <v>309</v>
      </c>
      <c r="J1447" s="93" t="s">
        <v>83</v>
      </c>
      <c r="K1447" s="93" t="str">
        <f>VLOOKUP(Data!$J1447,tblCountries[[Actual]:[Mapping]],2,FALSE)</f>
        <v>Australia</v>
      </c>
      <c r="L1447" s="93" t="str">
        <f>VLOOKUP(Data!$J1447,tblCountries[[Actual]:[Continente]],3,FALSE)</f>
        <v>Oceania</v>
      </c>
      <c r="M1447" s="93" t="s">
        <v>8</v>
      </c>
      <c r="N1447" s="97">
        <v>7</v>
      </c>
      <c r="O1447" s="98" t="s">
        <v>4021</v>
      </c>
      <c r="P1447" s="99" t="s">
        <v>4031</v>
      </c>
      <c r="Q1447" s="100" t="s">
        <v>4049</v>
      </c>
    </row>
    <row r="1448" spans="2:17" ht="15" customHeight="1" x14ac:dyDescent="0.25">
      <c r="B1448" s="93" t="s">
        <v>3443</v>
      </c>
      <c r="C1448" s="94">
        <v>41059.713738425926</v>
      </c>
      <c r="D1448" s="95" t="s">
        <v>1624</v>
      </c>
      <c r="E1448" s="93">
        <v>37000</v>
      </c>
      <c r="F1448" s="93" t="s">
        <v>68</v>
      </c>
      <c r="G1448" s="96">
        <f>Data!$E1448*VLOOKUP(Data!$F1448,tblXrate[],2,FALSE)</f>
        <v>58318.59606648951</v>
      </c>
      <c r="H1448" s="93" t="s">
        <v>1625</v>
      </c>
      <c r="I1448" s="93" t="s">
        <v>51</v>
      </c>
      <c r="J1448" s="93" t="s">
        <v>70</v>
      </c>
      <c r="K1448" s="93" t="str">
        <f>VLOOKUP(Data!$J1448,tblCountries[[Actual]:[Mapping]],2,FALSE)</f>
        <v>UK</v>
      </c>
      <c r="L1448" s="93" t="str">
        <f>VLOOKUP(Data!$J1448,tblCountries[[Actual]:[Continente]],3,FALSE)</f>
        <v>Europa</v>
      </c>
      <c r="M1448" s="93" t="s">
        <v>12</v>
      </c>
      <c r="N1448" s="97">
        <v>20</v>
      </c>
      <c r="O1448" s="99" t="s">
        <v>4022</v>
      </c>
      <c r="P1448" s="99" t="s">
        <v>4030</v>
      </c>
      <c r="Q1448" s="100" t="s">
        <v>4049</v>
      </c>
    </row>
    <row r="1449" spans="2:17" ht="15" customHeight="1" x14ac:dyDescent="0.25">
      <c r="B1449" s="93" t="s">
        <v>3444</v>
      </c>
      <c r="C1449" s="94">
        <v>41059.718368055554</v>
      </c>
      <c r="D1449" s="95" t="s">
        <v>1626</v>
      </c>
      <c r="E1449" s="93">
        <v>78000</v>
      </c>
      <c r="F1449" s="93" t="s">
        <v>584</v>
      </c>
      <c r="G1449" s="96">
        <f>Data!$E1449*VLOOKUP(Data!$F1449,tblXrate[],2,FALSE)</f>
        <v>9509.8988293070688</v>
      </c>
      <c r="H1449" s="93" t="s">
        <v>1627</v>
      </c>
      <c r="I1449" s="93" t="s">
        <v>487</v>
      </c>
      <c r="J1449" s="93" t="s">
        <v>47</v>
      </c>
      <c r="K1449" s="93" t="str">
        <f>VLOOKUP(Data!$J1449,tblCountries[[Actual]:[Mapping]],2,FALSE)</f>
        <v>South Africa</v>
      </c>
      <c r="L1449" s="93" t="str">
        <f>VLOOKUP(Data!$J1449,tblCountries[[Actual]:[Continente]],3,FALSE)</f>
        <v>Africa</v>
      </c>
      <c r="M1449" s="93" t="s">
        <v>8</v>
      </c>
      <c r="N1449" s="97">
        <v>2</v>
      </c>
      <c r="O1449" s="99" t="s">
        <v>4024</v>
      </c>
      <c r="P1449" s="99" t="s">
        <v>4027</v>
      </c>
      <c r="Q1449" s="100" t="s">
        <v>4048</v>
      </c>
    </row>
    <row r="1450" spans="2:17" ht="15" customHeight="1" x14ac:dyDescent="0.25">
      <c r="B1450" s="93" t="s">
        <v>3445</v>
      </c>
      <c r="C1450" s="94">
        <v>41059.721273148149</v>
      </c>
      <c r="D1450" s="95" t="s">
        <v>1628</v>
      </c>
      <c r="E1450" s="93">
        <v>720000</v>
      </c>
      <c r="F1450" s="93" t="s">
        <v>39</v>
      </c>
      <c r="G1450" s="96">
        <f>Data!$E1450*VLOOKUP(Data!$F1450,tblXrate[],2,FALSE)</f>
        <v>12821.700014958649</v>
      </c>
      <c r="H1450" s="93" t="s">
        <v>1629</v>
      </c>
      <c r="I1450" s="93" t="s">
        <v>19</v>
      </c>
      <c r="J1450" s="93" t="s">
        <v>7</v>
      </c>
      <c r="K1450" s="93" t="str">
        <f>VLOOKUP(Data!$J1450,tblCountries[[Actual]:[Mapping]],2,FALSE)</f>
        <v>India</v>
      </c>
      <c r="L1450" s="93" t="str">
        <f>VLOOKUP(Data!$J1450,tblCountries[[Actual]:[Continente]],3,FALSE)</f>
        <v>Asia</v>
      </c>
      <c r="M1450" s="93" t="s">
        <v>8</v>
      </c>
      <c r="N1450" s="97">
        <v>3</v>
      </c>
      <c r="O1450" s="99" t="s">
        <v>4024</v>
      </c>
      <c r="P1450" s="99" t="s">
        <v>4028</v>
      </c>
      <c r="Q1450" s="100" t="s">
        <v>4048</v>
      </c>
    </row>
    <row r="1451" spans="2:17" ht="15" customHeight="1" x14ac:dyDescent="0.25">
      <c r="B1451" s="93" t="s">
        <v>3446</v>
      </c>
      <c r="C1451" s="94">
        <v>41059.760740740741</v>
      </c>
      <c r="D1451" s="95">
        <v>4000</v>
      </c>
      <c r="E1451" s="93">
        <v>4000</v>
      </c>
      <c r="F1451" s="93" t="s">
        <v>5</v>
      </c>
      <c r="G1451" s="96">
        <f>Data!$E1451*VLOOKUP(Data!$F1451,tblXrate[],2,FALSE)</f>
        <v>4000</v>
      </c>
      <c r="H1451" s="93" t="s">
        <v>1630</v>
      </c>
      <c r="I1451" s="93" t="s">
        <v>19</v>
      </c>
      <c r="J1451" s="93" t="s">
        <v>7</v>
      </c>
      <c r="K1451" s="93" t="str">
        <f>VLOOKUP(Data!$J1451,tblCountries[[Actual]:[Mapping]],2,FALSE)</f>
        <v>India</v>
      </c>
      <c r="L1451" s="93" t="str">
        <f>VLOOKUP(Data!$J1451,tblCountries[[Actual]:[Continente]],3,FALSE)</f>
        <v>Asia</v>
      </c>
      <c r="M1451" s="93" t="s">
        <v>12</v>
      </c>
      <c r="N1451" s="97">
        <v>6</v>
      </c>
      <c r="O1451" s="98" t="s">
        <v>4021</v>
      </c>
      <c r="P1451" s="99" t="s">
        <v>4027</v>
      </c>
      <c r="Q1451" s="100" t="s">
        <v>4048</v>
      </c>
    </row>
    <row r="1452" spans="2:17" ht="15" customHeight="1" x14ac:dyDescent="0.25">
      <c r="B1452" s="93" t="s">
        <v>3447</v>
      </c>
      <c r="C1452" s="94">
        <v>41059.76116898148</v>
      </c>
      <c r="D1452" s="95">
        <v>42000</v>
      </c>
      <c r="E1452" s="93">
        <v>42000</v>
      </c>
      <c r="F1452" s="93" t="s">
        <v>5</v>
      </c>
      <c r="G1452" s="96">
        <f>Data!$E1452*VLOOKUP(Data!$F1452,tblXrate[],2,FALSE)</f>
        <v>42000</v>
      </c>
      <c r="H1452" s="93" t="s">
        <v>1631</v>
      </c>
      <c r="I1452" s="93" t="s">
        <v>19</v>
      </c>
      <c r="J1452" s="93" t="s">
        <v>14</v>
      </c>
      <c r="K1452" s="93" t="str">
        <f>VLOOKUP(Data!$J1452,tblCountries[[Actual]:[Mapping]],2,FALSE)</f>
        <v>USA</v>
      </c>
      <c r="L1452" s="93" t="str">
        <f>VLOOKUP(Data!$J1452,tblCountries[[Actual]:[Continente]],3,FALSE)</f>
        <v>America</v>
      </c>
      <c r="M1452" s="93" t="s">
        <v>12</v>
      </c>
      <c r="N1452" s="97">
        <v>2</v>
      </c>
      <c r="O1452" s="99" t="s">
        <v>4024</v>
      </c>
      <c r="P1452" s="99" t="s">
        <v>4029</v>
      </c>
      <c r="Q1452" s="100" t="s">
        <v>4048</v>
      </c>
    </row>
    <row r="1453" spans="2:17" ht="15" customHeight="1" x14ac:dyDescent="0.25">
      <c r="B1453" s="93" t="s">
        <v>3448</v>
      </c>
      <c r="C1453" s="94">
        <v>41059.782835648148</v>
      </c>
      <c r="D1453" s="95" t="s">
        <v>1632</v>
      </c>
      <c r="E1453" s="93">
        <v>3200</v>
      </c>
      <c r="F1453" s="93" t="s">
        <v>5</v>
      </c>
      <c r="G1453" s="96">
        <f>Data!$E1453*VLOOKUP(Data!$F1453,tblXrate[],2,FALSE)</f>
        <v>3200</v>
      </c>
      <c r="H1453" s="93" t="s">
        <v>1633</v>
      </c>
      <c r="I1453" s="93" t="s">
        <v>51</v>
      </c>
      <c r="J1453" s="93" t="s">
        <v>7</v>
      </c>
      <c r="K1453" s="93" t="str">
        <f>VLOOKUP(Data!$J1453,tblCountries[[Actual]:[Mapping]],2,FALSE)</f>
        <v>India</v>
      </c>
      <c r="L1453" s="93" t="str">
        <f>VLOOKUP(Data!$J1453,tblCountries[[Actual]:[Continente]],3,FALSE)</f>
        <v>Asia</v>
      </c>
      <c r="M1453" s="93" t="s">
        <v>12</v>
      </c>
      <c r="N1453" s="97">
        <v>19</v>
      </c>
      <c r="O1453" s="99" t="s">
        <v>4022</v>
      </c>
      <c r="P1453" s="99" t="s">
        <v>4027</v>
      </c>
      <c r="Q1453" s="100" t="s">
        <v>4048</v>
      </c>
    </row>
    <row r="1454" spans="2:17" ht="15" customHeight="1" x14ac:dyDescent="0.25">
      <c r="B1454" s="93" t="s">
        <v>3449</v>
      </c>
      <c r="C1454" s="94">
        <v>41059.786076388889</v>
      </c>
      <c r="D1454" s="95">
        <v>60000</v>
      </c>
      <c r="E1454" s="93">
        <v>60000</v>
      </c>
      <c r="F1454" s="93" t="s">
        <v>5</v>
      </c>
      <c r="G1454" s="96">
        <f>Data!$E1454*VLOOKUP(Data!$F1454,tblXrate[],2,FALSE)</f>
        <v>60000</v>
      </c>
      <c r="H1454" s="93" t="s">
        <v>1634</v>
      </c>
      <c r="I1454" s="93" t="s">
        <v>19</v>
      </c>
      <c r="J1454" s="93" t="s">
        <v>1635</v>
      </c>
      <c r="K1454" s="93" t="str">
        <f>VLOOKUP(Data!$J1454,tblCountries[[Actual]:[Mapping]],2,FALSE)</f>
        <v>Turkey</v>
      </c>
      <c r="L1454" s="93" t="str">
        <f>VLOOKUP(Data!$J1454,tblCountries[[Actual]:[Continente]],3,FALSE)</f>
        <v>Europa</v>
      </c>
      <c r="M1454" s="93" t="s">
        <v>17</v>
      </c>
      <c r="N1454" s="97">
        <v>10</v>
      </c>
      <c r="O1454" s="99" t="s">
        <v>4020</v>
      </c>
      <c r="P1454" s="99" t="s">
        <v>4030</v>
      </c>
      <c r="Q1454" s="100" t="s">
        <v>4049</v>
      </c>
    </row>
    <row r="1455" spans="2:17" ht="15" customHeight="1" x14ac:dyDescent="0.25">
      <c r="B1455" s="93" t="s">
        <v>3450</v>
      </c>
      <c r="C1455" s="94">
        <v>41059.792592592596</v>
      </c>
      <c r="D1455" s="95">
        <v>85000</v>
      </c>
      <c r="E1455" s="93">
        <v>85000</v>
      </c>
      <c r="F1455" s="93" t="s">
        <v>5</v>
      </c>
      <c r="G1455" s="96">
        <f>Data!$E1455*VLOOKUP(Data!$F1455,tblXrate[],2,FALSE)</f>
        <v>85000</v>
      </c>
      <c r="H1455" s="93" t="s">
        <v>1636</v>
      </c>
      <c r="I1455" s="93" t="s">
        <v>19</v>
      </c>
      <c r="J1455" s="93" t="s">
        <v>14</v>
      </c>
      <c r="K1455" s="93" t="str">
        <f>VLOOKUP(Data!$J1455,tblCountries[[Actual]:[Mapping]],2,FALSE)</f>
        <v>USA</v>
      </c>
      <c r="L1455" s="93" t="str">
        <f>VLOOKUP(Data!$J1455,tblCountries[[Actual]:[Continente]],3,FALSE)</f>
        <v>America</v>
      </c>
      <c r="M1455" s="93" t="s">
        <v>8</v>
      </c>
      <c r="N1455" s="97">
        <v>9</v>
      </c>
      <c r="O1455" s="98" t="s">
        <v>4021</v>
      </c>
      <c r="P1455" s="99" t="s">
        <v>4030</v>
      </c>
      <c r="Q1455" s="100" t="s">
        <v>4049</v>
      </c>
    </row>
    <row r="1456" spans="2:17" ht="15" customHeight="1" x14ac:dyDescent="0.25">
      <c r="B1456" s="93" t="s">
        <v>3451</v>
      </c>
      <c r="C1456" s="94">
        <v>41059.794953703706</v>
      </c>
      <c r="D1456" s="95">
        <v>109000</v>
      </c>
      <c r="E1456" s="93">
        <v>109000</v>
      </c>
      <c r="F1456" s="93" t="s">
        <v>5</v>
      </c>
      <c r="G1456" s="96">
        <f>Data!$E1456*VLOOKUP(Data!$F1456,tblXrate[],2,FALSE)</f>
        <v>109000</v>
      </c>
      <c r="H1456" s="93" t="s">
        <v>1637</v>
      </c>
      <c r="I1456" s="93" t="s">
        <v>51</v>
      </c>
      <c r="J1456" s="93" t="s">
        <v>14</v>
      </c>
      <c r="K1456" s="93" t="str">
        <f>VLOOKUP(Data!$J1456,tblCountries[[Actual]:[Mapping]],2,FALSE)</f>
        <v>USA</v>
      </c>
      <c r="L1456" s="93" t="str">
        <f>VLOOKUP(Data!$J1456,tblCountries[[Actual]:[Continente]],3,FALSE)</f>
        <v>America</v>
      </c>
      <c r="M1456" s="93" t="s">
        <v>8</v>
      </c>
      <c r="N1456" s="97">
        <v>15</v>
      </c>
      <c r="O1456" s="99" t="s">
        <v>4020</v>
      </c>
      <c r="P1456" s="99" t="s">
        <v>4031</v>
      </c>
      <c r="Q1456" s="100" t="s">
        <v>4049</v>
      </c>
    </row>
    <row r="1457" spans="2:17" ht="15" customHeight="1" x14ac:dyDescent="0.25">
      <c r="B1457" s="93" t="s">
        <v>3452</v>
      </c>
      <c r="C1457" s="94">
        <v>41059.81082175926</v>
      </c>
      <c r="D1457" s="95" t="s">
        <v>1638</v>
      </c>
      <c r="E1457" s="93">
        <v>60000</v>
      </c>
      <c r="F1457" s="93" t="s">
        <v>21</v>
      </c>
      <c r="G1457" s="96">
        <f>Data!$E1457*VLOOKUP(Data!$F1457,tblXrate[],2,FALSE)</f>
        <v>76223.966339496474</v>
      </c>
      <c r="H1457" s="93" t="s">
        <v>107</v>
      </c>
      <c r="I1457" s="93" t="s">
        <v>19</v>
      </c>
      <c r="J1457" s="93" t="s">
        <v>1348</v>
      </c>
      <c r="K1457" s="93" t="str">
        <f>VLOOKUP(Data!$J1457,tblCountries[[Actual]:[Mapping]],2,FALSE)</f>
        <v>italy</v>
      </c>
      <c r="L1457" s="93" t="str">
        <f>VLOOKUP(Data!$J1457,tblCountries[[Actual]:[Continente]],3,FALSE)</f>
        <v>Europa</v>
      </c>
      <c r="M1457" s="93" t="s">
        <v>12</v>
      </c>
      <c r="N1457" s="97">
        <v>14</v>
      </c>
      <c r="O1457" s="99" t="s">
        <v>4020</v>
      </c>
      <c r="P1457" s="99" t="s">
        <v>4030</v>
      </c>
      <c r="Q1457" s="100" t="s">
        <v>4049</v>
      </c>
    </row>
    <row r="1458" spans="2:17" ht="15" customHeight="1" x14ac:dyDescent="0.25">
      <c r="B1458" s="93" t="s">
        <v>3453</v>
      </c>
      <c r="C1458" s="94">
        <v>41059.821412037039</v>
      </c>
      <c r="D1458" s="95">
        <v>77000</v>
      </c>
      <c r="E1458" s="93">
        <v>77000</v>
      </c>
      <c r="F1458" s="93" t="s">
        <v>5</v>
      </c>
      <c r="G1458" s="96">
        <f>Data!$E1458*VLOOKUP(Data!$F1458,tblXrate[],2,FALSE)</f>
        <v>77000</v>
      </c>
      <c r="H1458" s="93" t="s">
        <v>1639</v>
      </c>
      <c r="I1458" s="93" t="s">
        <v>278</v>
      </c>
      <c r="J1458" s="93" t="s">
        <v>14</v>
      </c>
      <c r="K1458" s="93" t="str">
        <f>VLOOKUP(Data!$J1458,tblCountries[[Actual]:[Mapping]],2,FALSE)</f>
        <v>USA</v>
      </c>
      <c r="L1458" s="93" t="str">
        <f>VLOOKUP(Data!$J1458,tblCountries[[Actual]:[Continente]],3,FALSE)</f>
        <v>America</v>
      </c>
      <c r="M1458" s="93" t="s">
        <v>17</v>
      </c>
      <c r="N1458" s="97">
        <v>13</v>
      </c>
      <c r="O1458" s="99" t="s">
        <v>4020</v>
      </c>
      <c r="P1458" s="99" t="s">
        <v>4030</v>
      </c>
      <c r="Q1458" s="100" t="s">
        <v>4049</v>
      </c>
    </row>
    <row r="1459" spans="2:17" ht="15" customHeight="1" x14ac:dyDescent="0.25">
      <c r="B1459" s="93" t="s">
        <v>3454</v>
      </c>
      <c r="C1459" s="94">
        <v>41059.822025462963</v>
      </c>
      <c r="D1459" s="95">
        <v>25000</v>
      </c>
      <c r="E1459" s="93">
        <v>25000</v>
      </c>
      <c r="F1459" s="93" t="s">
        <v>5</v>
      </c>
      <c r="G1459" s="96">
        <f>Data!$E1459*VLOOKUP(Data!$F1459,tblXrate[],2,FALSE)</f>
        <v>25000</v>
      </c>
      <c r="H1459" s="93" t="s">
        <v>213</v>
      </c>
      <c r="I1459" s="93" t="s">
        <v>19</v>
      </c>
      <c r="J1459" s="93" t="s">
        <v>7</v>
      </c>
      <c r="K1459" s="93" t="str">
        <f>VLOOKUP(Data!$J1459,tblCountries[[Actual]:[Mapping]],2,FALSE)</f>
        <v>India</v>
      </c>
      <c r="L1459" s="93" t="str">
        <f>VLOOKUP(Data!$J1459,tblCountries[[Actual]:[Continente]],3,FALSE)</f>
        <v>Asia</v>
      </c>
      <c r="M1459" s="93" t="s">
        <v>12</v>
      </c>
      <c r="N1459" s="97">
        <v>4</v>
      </c>
      <c r="O1459" s="99" t="s">
        <v>4024</v>
      </c>
      <c r="P1459" s="99" t="s">
        <v>4029</v>
      </c>
      <c r="Q1459" s="100" t="s">
        <v>4048</v>
      </c>
    </row>
    <row r="1460" spans="2:17" ht="15" customHeight="1" x14ac:dyDescent="0.25">
      <c r="B1460" s="93" t="s">
        <v>3455</v>
      </c>
      <c r="C1460" s="94">
        <v>41059.847118055557</v>
      </c>
      <c r="D1460" s="95">
        <v>64000</v>
      </c>
      <c r="E1460" s="93">
        <v>64000</v>
      </c>
      <c r="F1460" s="93" t="s">
        <v>5</v>
      </c>
      <c r="G1460" s="96">
        <f>Data!$E1460*VLOOKUP(Data!$F1460,tblXrate[],2,FALSE)</f>
        <v>64000</v>
      </c>
      <c r="H1460" s="93" t="s">
        <v>563</v>
      </c>
      <c r="I1460" s="93" t="s">
        <v>51</v>
      </c>
      <c r="J1460" s="93" t="s">
        <v>14</v>
      </c>
      <c r="K1460" s="93" t="str">
        <f>VLOOKUP(Data!$J1460,tblCountries[[Actual]:[Mapping]],2,FALSE)</f>
        <v>USA</v>
      </c>
      <c r="L1460" s="93" t="str">
        <f>VLOOKUP(Data!$J1460,tblCountries[[Actual]:[Continente]],3,FALSE)</f>
        <v>America</v>
      </c>
      <c r="M1460" s="93" t="s">
        <v>17</v>
      </c>
      <c r="N1460" s="97">
        <v>12</v>
      </c>
      <c r="O1460" s="99" t="s">
        <v>4020</v>
      </c>
      <c r="P1460" s="99" t="s">
        <v>4030</v>
      </c>
      <c r="Q1460" s="100" t="s">
        <v>4049</v>
      </c>
    </row>
    <row r="1461" spans="2:17" ht="15" customHeight="1" x14ac:dyDescent="0.25">
      <c r="B1461" s="93" t="s">
        <v>3456</v>
      </c>
      <c r="C1461" s="94">
        <v>41059.851504629631</v>
      </c>
      <c r="D1461" s="95">
        <v>146633</v>
      </c>
      <c r="E1461" s="93">
        <v>146633</v>
      </c>
      <c r="F1461" s="93" t="s">
        <v>68</v>
      </c>
      <c r="G1461" s="96">
        <f>Data!$E1461*VLOOKUP(Data!$F1461,tblXrate[],2,FALSE)</f>
        <v>231119.74856804207</v>
      </c>
      <c r="H1461" s="93" t="s">
        <v>1640</v>
      </c>
      <c r="I1461" s="93" t="s">
        <v>278</v>
      </c>
      <c r="J1461" s="93" t="s">
        <v>70</v>
      </c>
      <c r="K1461" s="93" t="str">
        <f>VLOOKUP(Data!$J1461,tblCountries[[Actual]:[Mapping]],2,FALSE)</f>
        <v>UK</v>
      </c>
      <c r="L1461" s="93" t="str">
        <f>VLOOKUP(Data!$J1461,tblCountries[[Actual]:[Continente]],3,FALSE)</f>
        <v>Europa</v>
      </c>
      <c r="M1461" s="93" t="s">
        <v>17</v>
      </c>
      <c r="N1461" s="97">
        <v>10</v>
      </c>
      <c r="O1461" s="99" t="s">
        <v>4020</v>
      </c>
      <c r="P1461" s="99" t="s">
        <v>4026</v>
      </c>
      <c r="Q1461" s="100" t="s">
        <v>4049</v>
      </c>
    </row>
    <row r="1462" spans="2:17" ht="15" customHeight="1" x14ac:dyDescent="0.25">
      <c r="B1462" s="93" t="s">
        <v>3457</v>
      </c>
      <c r="C1462" s="94">
        <v>41059.861631944441</v>
      </c>
      <c r="D1462" s="95">
        <v>76000</v>
      </c>
      <c r="E1462" s="93">
        <v>76000</v>
      </c>
      <c r="F1462" s="93" t="s">
        <v>5</v>
      </c>
      <c r="G1462" s="96">
        <f>Data!$E1462*VLOOKUP(Data!$F1462,tblXrate[],2,FALSE)</f>
        <v>76000</v>
      </c>
      <c r="H1462" s="93" t="s">
        <v>685</v>
      </c>
      <c r="I1462" s="93" t="s">
        <v>19</v>
      </c>
      <c r="J1462" s="93" t="s">
        <v>14</v>
      </c>
      <c r="K1462" s="93" t="str">
        <f>VLOOKUP(Data!$J1462,tblCountries[[Actual]:[Mapping]],2,FALSE)</f>
        <v>USA</v>
      </c>
      <c r="L1462" s="93" t="str">
        <f>VLOOKUP(Data!$J1462,tblCountries[[Actual]:[Continente]],3,FALSE)</f>
        <v>America</v>
      </c>
      <c r="M1462" s="93" t="s">
        <v>12</v>
      </c>
      <c r="N1462" s="97">
        <v>10</v>
      </c>
      <c r="O1462" s="99" t="s">
        <v>4020</v>
      </c>
      <c r="P1462" s="99" t="s">
        <v>4030</v>
      </c>
      <c r="Q1462" s="100" t="s">
        <v>4049</v>
      </c>
    </row>
    <row r="1463" spans="2:17" ht="15" customHeight="1" x14ac:dyDescent="0.25">
      <c r="B1463" s="93" t="s">
        <v>3458</v>
      </c>
      <c r="C1463" s="94">
        <v>41059.862812500003</v>
      </c>
      <c r="D1463" s="95">
        <v>10000</v>
      </c>
      <c r="E1463" s="93">
        <v>10000</v>
      </c>
      <c r="F1463" s="93" t="s">
        <v>68</v>
      </c>
      <c r="G1463" s="96">
        <f>Data!$E1463*VLOOKUP(Data!$F1463,tblXrate[],2,FALSE)</f>
        <v>15761.782720672842</v>
      </c>
      <c r="H1463" s="93" t="s">
        <v>19</v>
      </c>
      <c r="I1463" s="93" t="s">
        <v>19</v>
      </c>
      <c r="J1463" s="93" t="s">
        <v>70</v>
      </c>
      <c r="K1463" s="93" t="str">
        <f>VLOOKUP(Data!$J1463,tblCountries[[Actual]:[Mapping]],2,FALSE)</f>
        <v>UK</v>
      </c>
      <c r="L1463" s="93" t="str">
        <f>VLOOKUP(Data!$J1463,tblCountries[[Actual]:[Continente]],3,FALSE)</f>
        <v>Europa</v>
      </c>
      <c r="M1463" s="93" t="s">
        <v>17</v>
      </c>
      <c r="N1463" s="97">
        <v>8</v>
      </c>
      <c r="O1463" s="98" t="s">
        <v>4021</v>
      </c>
      <c r="P1463" s="99" t="s">
        <v>4028</v>
      </c>
      <c r="Q1463" s="100" t="s">
        <v>4048</v>
      </c>
    </row>
    <row r="1464" spans="2:17" ht="15" customHeight="1" x14ac:dyDescent="0.25">
      <c r="B1464" s="93" t="s">
        <v>3459</v>
      </c>
      <c r="C1464" s="94">
        <v>41059.863043981481</v>
      </c>
      <c r="D1464" s="95" t="s">
        <v>1641</v>
      </c>
      <c r="E1464" s="93">
        <v>165000</v>
      </c>
      <c r="F1464" s="93" t="s">
        <v>81</v>
      </c>
      <c r="G1464" s="96">
        <f>Data!$E1464*VLOOKUP(Data!$F1464,tblXrate[],2,FALSE)</f>
        <v>168285.09330643489</v>
      </c>
      <c r="H1464" s="93" t="s">
        <v>278</v>
      </c>
      <c r="I1464" s="93" t="s">
        <v>278</v>
      </c>
      <c r="J1464" s="93" t="s">
        <v>83</v>
      </c>
      <c r="K1464" s="93" t="str">
        <f>VLOOKUP(Data!$J1464,tblCountries[[Actual]:[Mapping]],2,FALSE)</f>
        <v>Australia</v>
      </c>
      <c r="L1464" s="93" t="str">
        <f>VLOOKUP(Data!$J1464,tblCountries[[Actual]:[Continente]],3,FALSE)</f>
        <v>Oceania</v>
      </c>
      <c r="M1464" s="93" t="s">
        <v>17</v>
      </c>
      <c r="N1464" s="97">
        <v>17</v>
      </c>
      <c r="O1464" s="99" t="s">
        <v>4022</v>
      </c>
      <c r="P1464" s="99" t="s">
        <v>4031</v>
      </c>
      <c r="Q1464" s="100" t="s">
        <v>4049</v>
      </c>
    </row>
    <row r="1465" spans="2:17" ht="15" customHeight="1" x14ac:dyDescent="0.25">
      <c r="B1465" s="93" t="s">
        <v>3460</v>
      </c>
      <c r="C1465" s="94">
        <v>41059.866608796299</v>
      </c>
      <c r="D1465" s="95" t="s">
        <v>1642</v>
      </c>
      <c r="E1465" s="93">
        <v>50000</v>
      </c>
      <c r="F1465" s="93" t="s">
        <v>5</v>
      </c>
      <c r="G1465" s="96">
        <f>Data!$E1465*VLOOKUP(Data!$F1465,tblXrate[],2,FALSE)</f>
        <v>50000</v>
      </c>
      <c r="H1465" s="93" t="s">
        <v>281</v>
      </c>
      <c r="I1465" s="93" t="s">
        <v>19</v>
      </c>
      <c r="J1465" s="93" t="s">
        <v>1173</v>
      </c>
      <c r="K1465" s="93" t="str">
        <f>VLOOKUP(Data!$J1465,tblCountries[[Actual]:[Mapping]],2,FALSE)</f>
        <v>Kuwait</v>
      </c>
      <c r="L1465" s="93" t="str">
        <f>VLOOKUP(Data!$J1465,tblCountries[[Actual]:[Continente]],3,FALSE)</f>
        <v>Asia</v>
      </c>
      <c r="M1465" s="93" t="s">
        <v>8</v>
      </c>
      <c r="N1465" s="97">
        <v>13</v>
      </c>
      <c r="O1465" s="99" t="s">
        <v>4020</v>
      </c>
      <c r="P1465" s="99" t="s">
        <v>4030</v>
      </c>
      <c r="Q1465" s="100" t="s">
        <v>4049</v>
      </c>
    </row>
    <row r="1466" spans="2:17" ht="15" customHeight="1" x14ac:dyDescent="0.25">
      <c r="B1466" s="93" t="s">
        <v>3461</v>
      </c>
      <c r="C1466" s="94">
        <v>41059.87027777778</v>
      </c>
      <c r="D1466" s="95" t="s">
        <v>1643</v>
      </c>
      <c r="E1466" s="93">
        <v>7200</v>
      </c>
      <c r="F1466" s="93" t="s">
        <v>5</v>
      </c>
      <c r="G1466" s="96">
        <f>Data!$E1466*VLOOKUP(Data!$F1466,tblXrate[],2,FALSE)</f>
        <v>7200</v>
      </c>
      <c r="H1466" s="93" t="s">
        <v>1644</v>
      </c>
      <c r="I1466" s="93" t="s">
        <v>487</v>
      </c>
      <c r="J1466" s="93" t="s">
        <v>183</v>
      </c>
      <c r="K1466" s="93" t="str">
        <f>VLOOKUP(Data!$J1466,tblCountries[[Actual]:[Mapping]],2,FALSE)</f>
        <v>Colombia</v>
      </c>
      <c r="L1466" s="93" t="str">
        <f>VLOOKUP(Data!$J1466,tblCountries[[Actual]:[Continente]],3,FALSE)</f>
        <v>America</v>
      </c>
      <c r="M1466" s="93" t="s">
        <v>8</v>
      </c>
      <c r="N1466" s="97">
        <v>8</v>
      </c>
      <c r="O1466" s="98" t="s">
        <v>4021</v>
      </c>
      <c r="P1466" s="99" t="s">
        <v>4027</v>
      </c>
      <c r="Q1466" s="100" t="s">
        <v>4048</v>
      </c>
    </row>
    <row r="1467" spans="2:17" ht="15" customHeight="1" x14ac:dyDescent="0.25">
      <c r="B1467" s="93" t="s">
        <v>3462</v>
      </c>
      <c r="C1467" s="94">
        <v>41059.880486111113</v>
      </c>
      <c r="D1467" s="95">
        <v>42000</v>
      </c>
      <c r="E1467" s="93">
        <v>42000</v>
      </c>
      <c r="F1467" s="93" t="s">
        <v>21</v>
      </c>
      <c r="G1467" s="96">
        <f>Data!$E1467*VLOOKUP(Data!$F1467,tblXrate[],2,FALSE)</f>
        <v>53356.776437647524</v>
      </c>
      <c r="H1467" s="93" t="s">
        <v>1645</v>
      </c>
      <c r="I1467" s="93" t="s">
        <v>355</v>
      </c>
      <c r="J1467" s="93" t="s">
        <v>23</v>
      </c>
      <c r="K1467" s="93" t="str">
        <f>VLOOKUP(Data!$J1467,tblCountries[[Actual]:[Mapping]],2,FALSE)</f>
        <v>Germany</v>
      </c>
      <c r="L1467" s="93" t="str">
        <f>VLOOKUP(Data!$J1467,tblCountries[[Actual]:[Continente]],3,FALSE)</f>
        <v>Europa</v>
      </c>
      <c r="M1467" s="93" t="s">
        <v>12</v>
      </c>
      <c r="N1467" s="97">
        <v>7</v>
      </c>
      <c r="O1467" s="98" t="s">
        <v>4021</v>
      </c>
      <c r="P1467" s="99" t="s">
        <v>4030</v>
      </c>
      <c r="Q1467" s="100" t="s">
        <v>4049</v>
      </c>
    </row>
    <row r="1468" spans="2:17" ht="15" customHeight="1" x14ac:dyDescent="0.25">
      <c r="B1468" s="93" t="s">
        <v>3463</v>
      </c>
      <c r="C1468" s="94">
        <v>41059.888553240744</v>
      </c>
      <c r="D1468" s="95">
        <v>45000</v>
      </c>
      <c r="E1468" s="93">
        <v>45000</v>
      </c>
      <c r="F1468" s="93" t="s">
        <v>5</v>
      </c>
      <c r="G1468" s="96">
        <f>Data!$E1468*VLOOKUP(Data!$F1468,tblXrate[],2,FALSE)</f>
        <v>45000</v>
      </c>
      <c r="H1468" s="93" t="s">
        <v>1141</v>
      </c>
      <c r="I1468" s="93" t="s">
        <v>66</v>
      </c>
      <c r="J1468" s="93" t="s">
        <v>14</v>
      </c>
      <c r="K1468" s="93" t="str">
        <f>VLOOKUP(Data!$J1468,tblCountries[[Actual]:[Mapping]],2,FALSE)</f>
        <v>USA</v>
      </c>
      <c r="L1468" s="93" t="str">
        <f>VLOOKUP(Data!$J1468,tblCountries[[Actual]:[Continente]],3,FALSE)</f>
        <v>America</v>
      </c>
      <c r="M1468" s="93" t="s">
        <v>17</v>
      </c>
      <c r="N1468" s="97">
        <v>10</v>
      </c>
      <c r="O1468" s="99" t="s">
        <v>4020</v>
      </c>
      <c r="P1468" s="99" t="s">
        <v>4029</v>
      </c>
      <c r="Q1468" s="100" t="s">
        <v>4048</v>
      </c>
    </row>
    <row r="1469" spans="2:17" ht="15" customHeight="1" x14ac:dyDescent="0.25">
      <c r="B1469" s="93" t="s">
        <v>3464</v>
      </c>
      <c r="C1469" s="94">
        <v>41059.893101851849</v>
      </c>
      <c r="D1469" s="95">
        <v>5000</v>
      </c>
      <c r="E1469" s="93">
        <v>5000</v>
      </c>
      <c r="F1469" s="93" t="s">
        <v>5</v>
      </c>
      <c r="G1469" s="96">
        <f>Data!$E1469*VLOOKUP(Data!$F1469,tblXrate[],2,FALSE)</f>
        <v>5000</v>
      </c>
      <c r="H1469" s="93" t="s">
        <v>1646</v>
      </c>
      <c r="I1469" s="93" t="s">
        <v>51</v>
      </c>
      <c r="J1469" s="93" t="s">
        <v>7</v>
      </c>
      <c r="K1469" s="93" t="str">
        <f>VLOOKUP(Data!$J1469,tblCountries[[Actual]:[Mapping]],2,FALSE)</f>
        <v>India</v>
      </c>
      <c r="L1469" s="93" t="str">
        <f>VLOOKUP(Data!$J1469,tblCountries[[Actual]:[Continente]],3,FALSE)</f>
        <v>Asia</v>
      </c>
      <c r="M1469" s="93" t="s">
        <v>12</v>
      </c>
      <c r="N1469" s="97">
        <v>4</v>
      </c>
      <c r="O1469" s="99" t="s">
        <v>4024</v>
      </c>
      <c r="P1469" s="99" t="s">
        <v>4027</v>
      </c>
      <c r="Q1469" s="100" t="s">
        <v>4048</v>
      </c>
    </row>
    <row r="1470" spans="2:17" ht="15" customHeight="1" x14ac:dyDescent="0.25">
      <c r="B1470" s="93" t="s">
        <v>3465</v>
      </c>
      <c r="C1470" s="94">
        <v>41059.906319444446</v>
      </c>
      <c r="D1470" s="95">
        <v>74000</v>
      </c>
      <c r="E1470" s="93">
        <v>74000</v>
      </c>
      <c r="F1470" s="93" t="s">
        <v>81</v>
      </c>
      <c r="G1470" s="96">
        <f>Data!$E1470*VLOOKUP(Data!$F1470,tblXrate[],2,FALSE)</f>
        <v>75473.31457379504</v>
      </c>
      <c r="H1470" s="93" t="s">
        <v>1647</v>
      </c>
      <c r="I1470" s="93" t="s">
        <v>19</v>
      </c>
      <c r="J1470" s="93" t="s">
        <v>83</v>
      </c>
      <c r="K1470" s="93" t="str">
        <f>VLOOKUP(Data!$J1470,tblCountries[[Actual]:[Mapping]],2,FALSE)</f>
        <v>Australia</v>
      </c>
      <c r="L1470" s="93" t="str">
        <f>VLOOKUP(Data!$J1470,tblCountries[[Actual]:[Continente]],3,FALSE)</f>
        <v>Oceania</v>
      </c>
      <c r="M1470" s="93" t="s">
        <v>12</v>
      </c>
      <c r="N1470" s="97">
        <v>20</v>
      </c>
      <c r="O1470" s="99" t="s">
        <v>4022</v>
      </c>
      <c r="P1470" s="99" t="s">
        <v>4030</v>
      </c>
      <c r="Q1470" s="100" t="s">
        <v>4049</v>
      </c>
    </row>
    <row r="1471" spans="2:17" ht="15" customHeight="1" x14ac:dyDescent="0.25">
      <c r="B1471" s="93" t="s">
        <v>3466</v>
      </c>
      <c r="C1471" s="94">
        <v>41059.92454861111</v>
      </c>
      <c r="D1471" s="95" t="s">
        <v>813</v>
      </c>
      <c r="E1471" s="93">
        <v>15000</v>
      </c>
      <c r="F1471" s="93" t="s">
        <v>5</v>
      </c>
      <c r="G1471" s="96">
        <f>Data!$E1471*VLOOKUP(Data!$F1471,tblXrate[],2,FALSE)</f>
        <v>15000</v>
      </c>
      <c r="H1471" s="93" t="s">
        <v>51</v>
      </c>
      <c r="I1471" s="93" t="s">
        <v>51</v>
      </c>
      <c r="J1471" s="93" t="s">
        <v>72</v>
      </c>
      <c r="K1471" s="93" t="str">
        <f>VLOOKUP(Data!$J1471,tblCountries[[Actual]:[Mapping]],2,FALSE)</f>
        <v>Romania</v>
      </c>
      <c r="L1471" s="93" t="str">
        <f>VLOOKUP(Data!$J1471,tblCountries[[Actual]:[Continente]],3,FALSE)</f>
        <v>Europa</v>
      </c>
      <c r="M1471" s="93" t="s">
        <v>17</v>
      </c>
      <c r="N1471" s="97">
        <v>5</v>
      </c>
      <c r="O1471" s="98" t="s">
        <v>4021</v>
      </c>
      <c r="P1471" s="99" t="s">
        <v>4028</v>
      </c>
      <c r="Q1471" s="100" t="s">
        <v>4048</v>
      </c>
    </row>
    <row r="1472" spans="2:17" ht="15" customHeight="1" x14ac:dyDescent="0.25">
      <c r="B1472" s="93" t="s">
        <v>3467</v>
      </c>
      <c r="C1472" s="94">
        <v>41059.938576388886</v>
      </c>
      <c r="D1472" s="95" t="s">
        <v>1648</v>
      </c>
      <c r="E1472" s="93">
        <v>33500</v>
      </c>
      <c r="F1472" s="93" t="s">
        <v>21</v>
      </c>
      <c r="G1472" s="96">
        <f>Data!$E1472*VLOOKUP(Data!$F1472,tblXrate[],2,FALSE)</f>
        <v>42558.381206218859</v>
      </c>
      <c r="H1472" s="93" t="s">
        <v>1649</v>
      </c>
      <c r="I1472" s="93" t="s">
        <v>487</v>
      </c>
      <c r="J1472" s="93" t="s">
        <v>23</v>
      </c>
      <c r="K1472" s="93" t="str">
        <f>VLOOKUP(Data!$J1472,tblCountries[[Actual]:[Mapping]],2,FALSE)</f>
        <v>Germany</v>
      </c>
      <c r="L1472" s="93" t="str">
        <f>VLOOKUP(Data!$J1472,tblCountries[[Actual]:[Continente]],3,FALSE)</f>
        <v>Europa</v>
      </c>
      <c r="M1472" s="93" t="s">
        <v>12</v>
      </c>
      <c r="N1472" s="97">
        <v>8</v>
      </c>
      <c r="O1472" s="98" t="s">
        <v>4021</v>
      </c>
      <c r="P1472" s="99" t="s">
        <v>4029</v>
      </c>
      <c r="Q1472" s="100" t="s">
        <v>4048</v>
      </c>
    </row>
    <row r="1473" spans="2:17" ht="15" customHeight="1" x14ac:dyDescent="0.25">
      <c r="B1473" s="93" t="s">
        <v>3468</v>
      </c>
      <c r="C1473" s="94">
        <v>41059.938599537039</v>
      </c>
      <c r="D1473" s="95" t="s">
        <v>1650</v>
      </c>
      <c r="E1473" s="93">
        <v>61000</v>
      </c>
      <c r="F1473" s="93" t="s">
        <v>5</v>
      </c>
      <c r="G1473" s="96">
        <f>Data!$E1473*VLOOKUP(Data!$F1473,tblXrate[],2,FALSE)</f>
        <v>61000</v>
      </c>
      <c r="H1473" s="93" t="s">
        <v>13</v>
      </c>
      <c r="I1473" s="93" t="s">
        <v>19</v>
      </c>
      <c r="J1473" s="93" t="s">
        <v>14</v>
      </c>
      <c r="K1473" s="93" t="str">
        <f>VLOOKUP(Data!$J1473,tblCountries[[Actual]:[Mapping]],2,FALSE)</f>
        <v>USA</v>
      </c>
      <c r="L1473" s="93" t="str">
        <f>VLOOKUP(Data!$J1473,tblCountries[[Actual]:[Continente]],3,FALSE)</f>
        <v>America</v>
      </c>
      <c r="M1473" s="93" t="s">
        <v>8</v>
      </c>
      <c r="N1473" s="97">
        <v>5</v>
      </c>
      <c r="O1473" s="98" t="s">
        <v>4021</v>
      </c>
      <c r="P1473" s="99" t="s">
        <v>4030</v>
      </c>
      <c r="Q1473" s="100" t="s">
        <v>4049</v>
      </c>
    </row>
    <row r="1474" spans="2:17" ht="15" customHeight="1" x14ac:dyDescent="0.25">
      <c r="B1474" s="93" t="s">
        <v>3469</v>
      </c>
      <c r="C1474" s="94">
        <v>41059.939131944448</v>
      </c>
      <c r="D1474" s="95">
        <v>66000</v>
      </c>
      <c r="E1474" s="93">
        <v>66000</v>
      </c>
      <c r="F1474" s="93" t="s">
        <v>5</v>
      </c>
      <c r="G1474" s="96">
        <f>Data!$E1474*VLOOKUP(Data!$F1474,tblXrate[],2,FALSE)</f>
        <v>66000</v>
      </c>
      <c r="H1474" s="93" t="s">
        <v>1651</v>
      </c>
      <c r="I1474" s="93" t="s">
        <v>19</v>
      </c>
      <c r="J1474" s="93" t="s">
        <v>14</v>
      </c>
      <c r="K1474" s="93" t="str">
        <f>VLOOKUP(Data!$J1474,tblCountries[[Actual]:[Mapping]],2,FALSE)</f>
        <v>USA</v>
      </c>
      <c r="L1474" s="93" t="str">
        <f>VLOOKUP(Data!$J1474,tblCountries[[Actual]:[Continente]],3,FALSE)</f>
        <v>America</v>
      </c>
      <c r="M1474" s="93" t="s">
        <v>8</v>
      </c>
      <c r="N1474" s="97">
        <v>2</v>
      </c>
      <c r="O1474" s="99" t="s">
        <v>4024</v>
      </c>
      <c r="P1474" s="99" t="s">
        <v>4030</v>
      </c>
      <c r="Q1474" s="100" t="s">
        <v>4049</v>
      </c>
    </row>
    <row r="1475" spans="2:17" ht="15" customHeight="1" x14ac:dyDescent="0.25">
      <c r="B1475" s="93" t="s">
        <v>3470</v>
      </c>
      <c r="C1475" s="94">
        <v>41059.958148148151</v>
      </c>
      <c r="D1475" s="95" t="s">
        <v>1652</v>
      </c>
      <c r="E1475" s="93">
        <v>278000</v>
      </c>
      <c r="F1475" s="93" t="s">
        <v>39</v>
      </c>
      <c r="G1475" s="96">
        <f>Data!$E1475*VLOOKUP(Data!$F1475,tblXrate[],2,FALSE)</f>
        <v>4950.6008391090336</v>
      </c>
      <c r="H1475" s="93" t="s">
        <v>718</v>
      </c>
      <c r="I1475" s="93" t="s">
        <v>3938</v>
      </c>
      <c r="J1475" s="93" t="s">
        <v>7</v>
      </c>
      <c r="K1475" s="93" t="str">
        <f>VLOOKUP(Data!$J1475,tblCountries[[Actual]:[Mapping]],2,FALSE)</f>
        <v>India</v>
      </c>
      <c r="L1475" s="93" t="str">
        <f>VLOOKUP(Data!$J1475,tblCountries[[Actual]:[Continente]],3,FALSE)</f>
        <v>Asia</v>
      </c>
      <c r="M1475" s="93" t="s">
        <v>12</v>
      </c>
      <c r="N1475" s="97">
        <v>8</v>
      </c>
      <c r="O1475" s="98" t="s">
        <v>4021</v>
      </c>
      <c r="P1475" s="99" t="s">
        <v>4027</v>
      </c>
      <c r="Q1475" s="100" t="s">
        <v>4048</v>
      </c>
    </row>
    <row r="1476" spans="2:17" ht="15" customHeight="1" x14ac:dyDescent="0.25">
      <c r="B1476" s="93" t="s">
        <v>3471</v>
      </c>
      <c r="C1476" s="94">
        <v>41059.959583333337</v>
      </c>
      <c r="D1476" s="95">
        <v>55000</v>
      </c>
      <c r="E1476" s="93">
        <v>55000</v>
      </c>
      <c r="F1476" s="93" t="s">
        <v>5</v>
      </c>
      <c r="G1476" s="96">
        <f>Data!$E1476*VLOOKUP(Data!$F1476,tblXrate[],2,FALSE)</f>
        <v>55000</v>
      </c>
      <c r="H1476" s="93" t="s">
        <v>1653</v>
      </c>
      <c r="I1476" s="93" t="s">
        <v>51</v>
      </c>
      <c r="J1476" s="93" t="s">
        <v>14</v>
      </c>
      <c r="K1476" s="93" t="str">
        <f>VLOOKUP(Data!$J1476,tblCountries[[Actual]:[Mapping]],2,FALSE)</f>
        <v>USA</v>
      </c>
      <c r="L1476" s="93" t="str">
        <f>VLOOKUP(Data!$J1476,tblCountries[[Actual]:[Continente]],3,FALSE)</f>
        <v>America</v>
      </c>
      <c r="M1476" s="93" t="s">
        <v>17</v>
      </c>
      <c r="N1476" s="97">
        <v>14</v>
      </c>
      <c r="O1476" s="99" t="s">
        <v>4020</v>
      </c>
      <c r="P1476" s="99" t="s">
        <v>4030</v>
      </c>
      <c r="Q1476" s="100" t="s">
        <v>4049</v>
      </c>
    </row>
    <row r="1477" spans="2:17" ht="15" customHeight="1" x14ac:dyDescent="0.25">
      <c r="B1477" s="93" t="s">
        <v>3472</v>
      </c>
      <c r="C1477" s="94">
        <v>41059.976388888892</v>
      </c>
      <c r="D1477" s="95">
        <v>32000</v>
      </c>
      <c r="E1477" s="93">
        <v>32000</v>
      </c>
      <c r="F1477" s="93" t="s">
        <v>5</v>
      </c>
      <c r="G1477" s="96">
        <f>Data!$E1477*VLOOKUP(Data!$F1477,tblXrate[],2,FALSE)</f>
        <v>32000</v>
      </c>
      <c r="H1477" s="93" t="s">
        <v>1654</v>
      </c>
      <c r="I1477" s="93" t="s">
        <v>3938</v>
      </c>
      <c r="J1477" s="93" t="s">
        <v>14</v>
      </c>
      <c r="K1477" s="93" t="str">
        <f>VLOOKUP(Data!$J1477,tblCountries[[Actual]:[Mapping]],2,FALSE)</f>
        <v>USA</v>
      </c>
      <c r="L1477" s="93" t="str">
        <f>VLOOKUP(Data!$J1477,tblCountries[[Actual]:[Continente]],3,FALSE)</f>
        <v>America</v>
      </c>
      <c r="M1477" s="93" t="s">
        <v>8</v>
      </c>
      <c r="N1477" s="97">
        <v>10</v>
      </c>
      <c r="O1477" s="99" t="s">
        <v>4020</v>
      </c>
      <c r="P1477" s="99" t="s">
        <v>4029</v>
      </c>
      <c r="Q1477" s="100" t="s">
        <v>4048</v>
      </c>
    </row>
    <row r="1478" spans="2:17" ht="15" customHeight="1" x14ac:dyDescent="0.25">
      <c r="B1478" s="93" t="s">
        <v>3473</v>
      </c>
      <c r="C1478" s="94">
        <v>41059.979143518518</v>
      </c>
      <c r="D1478" s="95">
        <v>18000</v>
      </c>
      <c r="E1478" s="93">
        <v>18000</v>
      </c>
      <c r="F1478" s="93" t="s">
        <v>5</v>
      </c>
      <c r="G1478" s="96">
        <f>Data!$E1478*VLOOKUP(Data!$F1478,tblXrate[],2,FALSE)</f>
        <v>18000</v>
      </c>
      <c r="H1478" s="93" t="s">
        <v>1655</v>
      </c>
      <c r="I1478" s="93" t="s">
        <v>19</v>
      </c>
      <c r="J1478" s="93" t="s">
        <v>7</v>
      </c>
      <c r="K1478" s="93" t="str">
        <f>VLOOKUP(Data!$J1478,tblCountries[[Actual]:[Mapping]],2,FALSE)</f>
        <v>India</v>
      </c>
      <c r="L1478" s="93" t="str">
        <f>VLOOKUP(Data!$J1478,tblCountries[[Actual]:[Continente]],3,FALSE)</f>
        <v>Asia</v>
      </c>
      <c r="M1478" s="93" t="s">
        <v>12</v>
      </c>
      <c r="N1478" s="97">
        <v>6</v>
      </c>
      <c r="O1478" s="98" t="s">
        <v>4021</v>
      </c>
      <c r="P1478" s="99" t="s">
        <v>4028</v>
      </c>
      <c r="Q1478" s="100" t="s">
        <v>4048</v>
      </c>
    </row>
    <row r="1479" spans="2:17" ht="15" customHeight="1" x14ac:dyDescent="0.25">
      <c r="B1479" s="93" t="s">
        <v>3474</v>
      </c>
      <c r="C1479" s="94">
        <v>41059.999560185184</v>
      </c>
      <c r="D1479" s="95" t="s">
        <v>1656</v>
      </c>
      <c r="E1479" s="93">
        <v>650000</v>
      </c>
      <c r="F1479" s="93" t="s">
        <v>39</v>
      </c>
      <c r="G1479" s="96">
        <f>Data!$E1479*VLOOKUP(Data!$F1479,tblXrate[],2,FALSE)</f>
        <v>11575.14584683767</v>
      </c>
      <c r="H1479" s="93" t="s">
        <v>1657</v>
      </c>
      <c r="I1479" s="93" t="s">
        <v>19</v>
      </c>
      <c r="J1479" s="93" t="s">
        <v>7</v>
      </c>
      <c r="K1479" s="93" t="str">
        <f>VLOOKUP(Data!$J1479,tblCountries[[Actual]:[Mapping]],2,FALSE)</f>
        <v>India</v>
      </c>
      <c r="L1479" s="93" t="str">
        <f>VLOOKUP(Data!$J1479,tblCountries[[Actual]:[Continente]],3,FALSE)</f>
        <v>Asia</v>
      </c>
      <c r="M1479" s="93" t="s">
        <v>8</v>
      </c>
      <c r="N1479" s="97">
        <v>21</v>
      </c>
      <c r="O1479" s="99" t="s">
        <v>4023</v>
      </c>
      <c r="P1479" s="99" t="s">
        <v>4027</v>
      </c>
      <c r="Q1479" s="100" t="s">
        <v>4048</v>
      </c>
    </row>
    <row r="1480" spans="2:17" ht="15" customHeight="1" x14ac:dyDescent="0.25">
      <c r="B1480" s="93" t="s">
        <v>3475</v>
      </c>
      <c r="C1480" s="94">
        <v>41060.025347222225</v>
      </c>
      <c r="D1480" s="95">
        <v>50000</v>
      </c>
      <c r="E1480" s="93">
        <v>50000</v>
      </c>
      <c r="F1480" s="93" t="s">
        <v>21</v>
      </c>
      <c r="G1480" s="96">
        <f>Data!$E1480*VLOOKUP(Data!$F1480,tblXrate[],2,FALSE)</f>
        <v>63519.971949580387</v>
      </c>
      <c r="H1480" s="93" t="s">
        <v>929</v>
      </c>
      <c r="I1480" s="93" t="s">
        <v>309</v>
      </c>
      <c r="J1480" s="93" t="s">
        <v>892</v>
      </c>
      <c r="K1480" s="93" t="str">
        <f>VLOOKUP(Data!$J1480,tblCountries[[Actual]:[Mapping]],2,FALSE)</f>
        <v>italy</v>
      </c>
      <c r="L1480" s="93" t="str">
        <f>VLOOKUP(Data!$J1480,tblCountries[[Actual]:[Continente]],3,FALSE)</f>
        <v>Europa</v>
      </c>
      <c r="M1480" s="93" t="s">
        <v>12</v>
      </c>
      <c r="N1480" s="97">
        <v>15</v>
      </c>
      <c r="O1480" s="99" t="s">
        <v>4020</v>
      </c>
      <c r="P1480" s="99" t="s">
        <v>4030</v>
      </c>
      <c r="Q1480" s="100" t="s">
        <v>4049</v>
      </c>
    </row>
    <row r="1481" spans="2:17" ht="15" customHeight="1" x14ac:dyDescent="0.25">
      <c r="B1481" s="93" t="s">
        <v>3476</v>
      </c>
      <c r="C1481" s="94">
        <v>41060.032581018517</v>
      </c>
      <c r="D1481" s="95" t="s">
        <v>1658</v>
      </c>
      <c r="E1481" s="93">
        <v>4000000</v>
      </c>
      <c r="F1481" s="93" t="s">
        <v>39</v>
      </c>
      <c r="G1481" s="96">
        <f>Data!$E1481*VLOOKUP(Data!$F1481,tblXrate[],2,FALSE)</f>
        <v>71231.666749770273</v>
      </c>
      <c r="H1481" s="93" t="s">
        <v>1659</v>
      </c>
      <c r="I1481" s="93" t="s">
        <v>66</v>
      </c>
      <c r="J1481" s="93" t="s">
        <v>7</v>
      </c>
      <c r="K1481" s="93" t="str">
        <f>VLOOKUP(Data!$J1481,tblCountries[[Actual]:[Mapping]],2,FALSE)</f>
        <v>India</v>
      </c>
      <c r="L1481" s="93" t="str">
        <f>VLOOKUP(Data!$J1481,tblCountries[[Actual]:[Continente]],3,FALSE)</f>
        <v>Asia</v>
      </c>
      <c r="M1481" s="93" t="s">
        <v>12</v>
      </c>
      <c r="N1481" s="97">
        <v>5</v>
      </c>
      <c r="O1481" s="98" t="s">
        <v>4021</v>
      </c>
      <c r="P1481" s="99" t="s">
        <v>4030</v>
      </c>
      <c r="Q1481" s="100" t="s">
        <v>4049</v>
      </c>
    </row>
    <row r="1482" spans="2:17" ht="15" customHeight="1" x14ac:dyDescent="0.25">
      <c r="B1482" s="93" t="s">
        <v>3477</v>
      </c>
      <c r="C1482" s="94">
        <v>41060.047986111109</v>
      </c>
      <c r="D1482" s="95" t="s">
        <v>1660</v>
      </c>
      <c r="E1482" s="93">
        <v>10000</v>
      </c>
      <c r="F1482" s="93" t="s">
        <v>5</v>
      </c>
      <c r="G1482" s="96">
        <f>Data!$E1482*VLOOKUP(Data!$F1482,tblXrate[],2,FALSE)</f>
        <v>10000</v>
      </c>
      <c r="H1482" s="93" t="s">
        <v>1661</v>
      </c>
      <c r="I1482" s="93" t="s">
        <v>19</v>
      </c>
      <c r="J1482" s="93" t="s">
        <v>142</v>
      </c>
      <c r="K1482" s="93" t="str">
        <f>VLOOKUP(Data!$J1482,tblCountries[[Actual]:[Mapping]],2,FALSE)</f>
        <v>Brazil</v>
      </c>
      <c r="L1482" s="93" t="str">
        <f>VLOOKUP(Data!$J1482,tblCountries[[Actual]:[Continente]],3,FALSE)</f>
        <v>America</v>
      </c>
      <c r="M1482" s="93" t="s">
        <v>8</v>
      </c>
      <c r="N1482" s="97">
        <v>1</v>
      </c>
      <c r="O1482" s="99" t="s">
        <v>4024</v>
      </c>
      <c r="P1482" s="99" t="s">
        <v>4027</v>
      </c>
      <c r="Q1482" s="100" t="s">
        <v>4048</v>
      </c>
    </row>
    <row r="1483" spans="2:17" ht="15" customHeight="1" x14ac:dyDescent="0.25">
      <c r="B1483" s="93" t="s">
        <v>3478</v>
      </c>
      <c r="C1483" s="94">
        <v>41060.053657407407</v>
      </c>
      <c r="D1483" s="95">
        <v>74300</v>
      </c>
      <c r="E1483" s="93">
        <v>74300</v>
      </c>
      <c r="F1483" s="93" t="s">
        <v>5</v>
      </c>
      <c r="G1483" s="96">
        <f>Data!$E1483*VLOOKUP(Data!$F1483,tblXrate[],2,FALSE)</f>
        <v>74300</v>
      </c>
      <c r="H1483" s="93" t="s">
        <v>1662</v>
      </c>
      <c r="I1483" s="93" t="s">
        <v>19</v>
      </c>
      <c r="J1483" s="93" t="s">
        <v>14</v>
      </c>
      <c r="K1483" s="93" t="str">
        <f>VLOOKUP(Data!$J1483,tblCountries[[Actual]:[Mapping]],2,FALSE)</f>
        <v>USA</v>
      </c>
      <c r="L1483" s="93" t="str">
        <f>VLOOKUP(Data!$J1483,tblCountries[[Actual]:[Continente]],3,FALSE)</f>
        <v>America</v>
      </c>
      <c r="M1483" s="93" t="s">
        <v>8</v>
      </c>
      <c r="N1483" s="97">
        <v>3</v>
      </c>
      <c r="O1483" s="99" t="s">
        <v>4024</v>
      </c>
      <c r="P1483" s="99" t="s">
        <v>4030</v>
      </c>
      <c r="Q1483" s="100" t="s">
        <v>4049</v>
      </c>
    </row>
    <row r="1484" spans="2:17" ht="15" customHeight="1" x14ac:dyDescent="0.25">
      <c r="B1484" s="93" t="s">
        <v>3479</v>
      </c>
      <c r="C1484" s="94">
        <v>41060.054027777776</v>
      </c>
      <c r="D1484" s="95">
        <v>1500000</v>
      </c>
      <c r="E1484" s="93">
        <v>1500000</v>
      </c>
      <c r="F1484" s="93" t="s">
        <v>39</v>
      </c>
      <c r="G1484" s="96">
        <f>Data!$E1484*VLOOKUP(Data!$F1484,tblXrate[],2,FALSE)</f>
        <v>26711.875031163851</v>
      </c>
      <c r="H1484" s="93" t="s">
        <v>1663</v>
      </c>
      <c r="I1484" s="93" t="s">
        <v>355</v>
      </c>
      <c r="J1484" s="93" t="s">
        <v>7</v>
      </c>
      <c r="K1484" s="93" t="str">
        <f>VLOOKUP(Data!$J1484,tblCountries[[Actual]:[Mapping]],2,FALSE)</f>
        <v>India</v>
      </c>
      <c r="L1484" s="93" t="str">
        <f>VLOOKUP(Data!$J1484,tblCountries[[Actual]:[Continente]],3,FALSE)</f>
        <v>Asia</v>
      </c>
      <c r="M1484" s="93" t="s">
        <v>8</v>
      </c>
      <c r="N1484" s="97">
        <v>10</v>
      </c>
      <c r="O1484" s="99" t="s">
        <v>4020</v>
      </c>
      <c r="P1484" s="99" t="s">
        <v>4029</v>
      </c>
      <c r="Q1484" s="100" t="s">
        <v>4048</v>
      </c>
    </row>
    <row r="1485" spans="2:17" ht="15" customHeight="1" x14ac:dyDescent="0.25">
      <c r="B1485" s="93" t="s">
        <v>3480</v>
      </c>
      <c r="C1485" s="94">
        <v>41060.073472222219</v>
      </c>
      <c r="D1485" s="95" t="s">
        <v>1664</v>
      </c>
      <c r="E1485" s="93">
        <v>536000</v>
      </c>
      <c r="F1485" s="93" t="s">
        <v>39</v>
      </c>
      <c r="G1485" s="96">
        <f>Data!$E1485*VLOOKUP(Data!$F1485,tblXrate[],2,FALSE)</f>
        <v>9545.0433444692171</v>
      </c>
      <c r="H1485" s="93" t="s">
        <v>90</v>
      </c>
      <c r="I1485" s="93" t="s">
        <v>51</v>
      </c>
      <c r="J1485" s="93" t="s">
        <v>7</v>
      </c>
      <c r="K1485" s="93" t="str">
        <f>VLOOKUP(Data!$J1485,tblCountries[[Actual]:[Mapping]],2,FALSE)</f>
        <v>India</v>
      </c>
      <c r="L1485" s="93" t="str">
        <f>VLOOKUP(Data!$J1485,tblCountries[[Actual]:[Continente]],3,FALSE)</f>
        <v>Asia</v>
      </c>
      <c r="M1485" s="93" t="s">
        <v>8</v>
      </c>
      <c r="N1485" s="97">
        <v>4</v>
      </c>
      <c r="O1485" s="99" t="s">
        <v>4024</v>
      </c>
      <c r="P1485" s="99" t="s">
        <v>4027</v>
      </c>
      <c r="Q1485" s="100" t="s">
        <v>4048</v>
      </c>
    </row>
    <row r="1486" spans="2:17" ht="15" customHeight="1" x14ac:dyDescent="0.25">
      <c r="B1486" s="93" t="s">
        <v>3481</v>
      </c>
      <c r="C1486" s="94">
        <v>41060.076689814814</v>
      </c>
      <c r="D1486" s="95">
        <v>95000</v>
      </c>
      <c r="E1486" s="93">
        <v>95000</v>
      </c>
      <c r="F1486" s="93" t="s">
        <v>5</v>
      </c>
      <c r="G1486" s="96">
        <f>Data!$E1486*VLOOKUP(Data!$F1486,tblXrate[],2,FALSE)</f>
        <v>95000</v>
      </c>
      <c r="H1486" s="93" t="s">
        <v>265</v>
      </c>
      <c r="I1486" s="93" t="s">
        <v>19</v>
      </c>
      <c r="J1486" s="93" t="s">
        <v>14</v>
      </c>
      <c r="K1486" s="93" t="str">
        <f>VLOOKUP(Data!$J1486,tblCountries[[Actual]:[Mapping]],2,FALSE)</f>
        <v>USA</v>
      </c>
      <c r="L1486" s="93" t="str">
        <f>VLOOKUP(Data!$J1486,tblCountries[[Actual]:[Continente]],3,FALSE)</f>
        <v>America</v>
      </c>
      <c r="M1486" s="93" t="s">
        <v>8</v>
      </c>
      <c r="N1486" s="97">
        <v>15</v>
      </c>
      <c r="O1486" s="99" t="s">
        <v>4020</v>
      </c>
      <c r="P1486" s="99" t="s">
        <v>4030</v>
      </c>
      <c r="Q1486" s="100" t="s">
        <v>4049</v>
      </c>
    </row>
    <row r="1487" spans="2:17" ht="15" customHeight="1" x14ac:dyDescent="0.25">
      <c r="B1487" s="93" t="s">
        <v>3482</v>
      </c>
      <c r="C1487" s="94">
        <v>41060.100428240738</v>
      </c>
      <c r="D1487" s="95">
        <v>64300</v>
      </c>
      <c r="E1487" s="93">
        <v>64300</v>
      </c>
      <c r="F1487" s="93" t="s">
        <v>5</v>
      </c>
      <c r="G1487" s="96">
        <f>Data!$E1487*VLOOKUP(Data!$F1487,tblXrate[],2,FALSE)</f>
        <v>64300</v>
      </c>
      <c r="H1487" s="93" t="s">
        <v>1665</v>
      </c>
      <c r="I1487" s="93" t="s">
        <v>309</v>
      </c>
      <c r="J1487" s="93" t="s">
        <v>14</v>
      </c>
      <c r="K1487" s="93" t="str">
        <f>VLOOKUP(Data!$J1487,tblCountries[[Actual]:[Mapping]],2,FALSE)</f>
        <v>USA</v>
      </c>
      <c r="L1487" s="93" t="str">
        <f>VLOOKUP(Data!$J1487,tblCountries[[Actual]:[Continente]],3,FALSE)</f>
        <v>America</v>
      </c>
      <c r="M1487" s="93" t="s">
        <v>8</v>
      </c>
      <c r="N1487" s="97">
        <v>15</v>
      </c>
      <c r="O1487" s="99" t="s">
        <v>4020</v>
      </c>
      <c r="P1487" s="99" t="s">
        <v>4030</v>
      </c>
      <c r="Q1487" s="100" t="s">
        <v>4049</v>
      </c>
    </row>
    <row r="1488" spans="2:17" ht="15" customHeight="1" x14ac:dyDescent="0.25">
      <c r="B1488" s="93" t="s">
        <v>3483</v>
      </c>
      <c r="C1488" s="94">
        <v>41060.109131944446</v>
      </c>
      <c r="D1488" s="95">
        <v>250000</v>
      </c>
      <c r="E1488" s="93">
        <v>250000</v>
      </c>
      <c r="F1488" s="93" t="s">
        <v>5</v>
      </c>
      <c r="G1488" s="96">
        <f>Data!$E1488*VLOOKUP(Data!$F1488,tblXrate[],2,FALSE)</f>
        <v>250000</v>
      </c>
      <c r="H1488" s="93" t="s">
        <v>82</v>
      </c>
      <c r="I1488" s="93" t="s">
        <v>355</v>
      </c>
      <c r="J1488" s="93" t="s">
        <v>14</v>
      </c>
      <c r="K1488" s="93" t="str">
        <f>VLOOKUP(Data!$J1488,tblCountries[[Actual]:[Mapping]],2,FALSE)</f>
        <v>USA</v>
      </c>
      <c r="L1488" s="93" t="str">
        <f>VLOOKUP(Data!$J1488,tblCountries[[Actual]:[Continente]],3,FALSE)</f>
        <v>America</v>
      </c>
      <c r="M1488" s="93" t="s">
        <v>12</v>
      </c>
      <c r="N1488" s="97">
        <v>20</v>
      </c>
      <c r="O1488" s="99" t="s">
        <v>4022</v>
      </c>
      <c r="P1488" s="99" t="s">
        <v>4026</v>
      </c>
      <c r="Q1488" s="100" t="s">
        <v>4049</v>
      </c>
    </row>
    <row r="1489" spans="2:17" ht="15" customHeight="1" x14ac:dyDescent="0.25">
      <c r="B1489" s="93" t="s">
        <v>3484</v>
      </c>
      <c r="C1489" s="94">
        <v>41060.129965277774</v>
      </c>
      <c r="D1489" s="95">
        <v>89000</v>
      </c>
      <c r="E1489" s="93">
        <v>89000</v>
      </c>
      <c r="F1489" s="93" t="s">
        <v>5</v>
      </c>
      <c r="G1489" s="96">
        <f>Data!$E1489*VLOOKUP(Data!$F1489,tblXrate[],2,FALSE)</f>
        <v>89000</v>
      </c>
      <c r="H1489" s="93" t="s">
        <v>641</v>
      </c>
      <c r="I1489" s="93" t="s">
        <v>51</v>
      </c>
      <c r="J1489" s="93" t="s">
        <v>14</v>
      </c>
      <c r="K1489" s="93" t="str">
        <f>VLOOKUP(Data!$J1489,tblCountries[[Actual]:[Mapping]],2,FALSE)</f>
        <v>USA</v>
      </c>
      <c r="L1489" s="93" t="str">
        <f>VLOOKUP(Data!$J1489,tblCountries[[Actual]:[Continente]],3,FALSE)</f>
        <v>America</v>
      </c>
      <c r="M1489" s="93" t="s">
        <v>17</v>
      </c>
      <c r="N1489" s="97">
        <v>10</v>
      </c>
      <c r="O1489" s="99" t="s">
        <v>4020</v>
      </c>
      <c r="P1489" s="99" t="s">
        <v>4030</v>
      </c>
      <c r="Q1489" s="100" t="s">
        <v>4049</v>
      </c>
    </row>
    <row r="1490" spans="2:17" ht="15" customHeight="1" x14ac:dyDescent="0.25">
      <c r="B1490" s="93" t="s">
        <v>3485</v>
      </c>
      <c r="C1490" s="94">
        <v>41060.175219907411</v>
      </c>
      <c r="D1490" s="95">
        <v>75000</v>
      </c>
      <c r="E1490" s="93">
        <v>75000</v>
      </c>
      <c r="F1490" s="93" t="s">
        <v>5</v>
      </c>
      <c r="G1490" s="96">
        <f>Data!$E1490*VLOOKUP(Data!$F1490,tblXrate[],2,FALSE)</f>
        <v>75000</v>
      </c>
      <c r="H1490" s="93" t="s">
        <v>13</v>
      </c>
      <c r="I1490" s="93" t="s">
        <v>19</v>
      </c>
      <c r="J1490" s="93" t="s">
        <v>14</v>
      </c>
      <c r="K1490" s="93" t="str">
        <f>VLOOKUP(Data!$J1490,tblCountries[[Actual]:[Mapping]],2,FALSE)</f>
        <v>USA</v>
      </c>
      <c r="L1490" s="93" t="str">
        <f>VLOOKUP(Data!$J1490,tblCountries[[Actual]:[Continente]],3,FALSE)</f>
        <v>America</v>
      </c>
      <c r="M1490" s="93" t="s">
        <v>12</v>
      </c>
      <c r="N1490" s="97">
        <v>1.5</v>
      </c>
      <c r="O1490" s="99" t="s">
        <v>4024</v>
      </c>
      <c r="P1490" s="99" t="s">
        <v>4030</v>
      </c>
      <c r="Q1490" s="100" t="s">
        <v>4049</v>
      </c>
    </row>
    <row r="1491" spans="2:17" ht="15" customHeight="1" x14ac:dyDescent="0.25">
      <c r="B1491" s="93" t="s">
        <v>3486</v>
      </c>
      <c r="C1491" s="94">
        <v>41060.210405092592</v>
      </c>
      <c r="D1491" s="95">
        <v>45000</v>
      </c>
      <c r="E1491" s="93">
        <v>45000</v>
      </c>
      <c r="F1491" s="93" t="s">
        <v>5</v>
      </c>
      <c r="G1491" s="96">
        <f>Data!$E1491*VLOOKUP(Data!$F1491,tblXrate[],2,FALSE)</f>
        <v>45000</v>
      </c>
      <c r="H1491" s="93" t="s">
        <v>1666</v>
      </c>
      <c r="I1491" s="93" t="s">
        <v>19</v>
      </c>
      <c r="J1491" s="93" t="s">
        <v>14</v>
      </c>
      <c r="K1491" s="93" t="str">
        <f>VLOOKUP(Data!$J1491,tblCountries[[Actual]:[Mapping]],2,FALSE)</f>
        <v>USA</v>
      </c>
      <c r="L1491" s="93" t="str">
        <f>VLOOKUP(Data!$J1491,tblCountries[[Actual]:[Continente]],3,FALSE)</f>
        <v>America</v>
      </c>
      <c r="M1491" s="93" t="s">
        <v>12</v>
      </c>
      <c r="N1491" s="97">
        <v>5</v>
      </c>
      <c r="O1491" s="98" t="s">
        <v>4021</v>
      </c>
      <c r="P1491" s="99" t="s">
        <v>4029</v>
      </c>
      <c r="Q1491" s="100" t="s">
        <v>4048</v>
      </c>
    </row>
    <row r="1492" spans="2:17" ht="15" customHeight="1" x14ac:dyDescent="0.25">
      <c r="B1492" s="93" t="s">
        <v>3487</v>
      </c>
      <c r="C1492" s="94">
        <v>41060.224976851852</v>
      </c>
      <c r="D1492" s="95">
        <v>127500</v>
      </c>
      <c r="E1492" s="93">
        <v>127500</v>
      </c>
      <c r="F1492" s="93" t="s">
        <v>5</v>
      </c>
      <c r="G1492" s="96">
        <f>Data!$E1492*VLOOKUP(Data!$F1492,tblXrate[],2,FALSE)</f>
        <v>127500</v>
      </c>
      <c r="H1492" s="93" t="s">
        <v>1667</v>
      </c>
      <c r="I1492" s="93" t="s">
        <v>3940</v>
      </c>
      <c r="J1492" s="93" t="s">
        <v>14</v>
      </c>
      <c r="K1492" s="93" t="str">
        <f>VLOOKUP(Data!$J1492,tblCountries[[Actual]:[Mapping]],2,FALSE)</f>
        <v>USA</v>
      </c>
      <c r="L1492" s="93" t="str">
        <f>VLOOKUP(Data!$J1492,tblCountries[[Actual]:[Continente]],3,FALSE)</f>
        <v>America</v>
      </c>
      <c r="M1492" s="93" t="s">
        <v>12</v>
      </c>
      <c r="N1492" s="97">
        <v>22</v>
      </c>
      <c r="O1492" s="99" t="s">
        <v>4023</v>
      </c>
      <c r="P1492" s="99" t="s">
        <v>4031</v>
      </c>
      <c r="Q1492" s="100" t="s">
        <v>4049</v>
      </c>
    </row>
    <row r="1493" spans="2:17" ht="15" customHeight="1" x14ac:dyDescent="0.25">
      <c r="B1493" s="93" t="s">
        <v>3488</v>
      </c>
      <c r="C1493" s="94">
        <v>41060.230486111112</v>
      </c>
      <c r="D1493" s="95">
        <v>170000</v>
      </c>
      <c r="E1493" s="93">
        <v>170000</v>
      </c>
      <c r="F1493" s="93" t="s">
        <v>5</v>
      </c>
      <c r="G1493" s="96">
        <f>Data!$E1493*VLOOKUP(Data!$F1493,tblXrate[],2,FALSE)</f>
        <v>170000</v>
      </c>
      <c r="H1493" s="93" t="s">
        <v>28</v>
      </c>
      <c r="I1493" s="93" t="s">
        <v>3940</v>
      </c>
      <c r="J1493" s="93" t="s">
        <v>14</v>
      </c>
      <c r="K1493" s="93" t="str">
        <f>VLOOKUP(Data!$J1493,tblCountries[[Actual]:[Mapping]],2,FALSE)</f>
        <v>USA</v>
      </c>
      <c r="L1493" s="93" t="str">
        <f>VLOOKUP(Data!$J1493,tblCountries[[Actual]:[Continente]],3,FALSE)</f>
        <v>America</v>
      </c>
      <c r="M1493" s="93" t="s">
        <v>17</v>
      </c>
      <c r="N1493" s="97">
        <v>18</v>
      </c>
      <c r="O1493" s="99" t="s">
        <v>4022</v>
      </c>
      <c r="P1493" s="99" t="s">
        <v>4031</v>
      </c>
      <c r="Q1493" s="100" t="s">
        <v>4049</v>
      </c>
    </row>
    <row r="1494" spans="2:17" ht="15" customHeight="1" x14ac:dyDescent="0.25">
      <c r="B1494" s="93" t="s">
        <v>3489</v>
      </c>
      <c r="C1494" s="94">
        <v>41060.234363425923</v>
      </c>
      <c r="D1494" s="95">
        <v>800</v>
      </c>
      <c r="E1494" s="93">
        <v>9600</v>
      </c>
      <c r="F1494" s="93" t="s">
        <v>5</v>
      </c>
      <c r="G1494" s="96">
        <f>Data!$E1494*VLOOKUP(Data!$F1494,tblXrate[],2,FALSE)</f>
        <v>9600</v>
      </c>
      <c r="H1494" s="93" t="s">
        <v>852</v>
      </c>
      <c r="I1494" s="93" t="s">
        <v>19</v>
      </c>
      <c r="J1494" s="93" t="s">
        <v>1668</v>
      </c>
      <c r="K1494" s="93" t="str">
        <f>VLOOKUP(Data!$J1494,tblCountries[[Actual]:[Mapping]],2,FALSE)</f>
        <v>Bolivia</v>
      </c>
      <c r="L1494" s="93" t="str">
        <f>VLOOKUP(Data!$J1494,tblCountries[[Actual]:[Continente]],3,FALSE)</f>
        <v>America</v>
      </c>
      <c r="M1494" s="93" t="s">
        <v>12</v>
      </c>
      <c r="N1494" s="97">
        <v>2</v>
      </c>
      <c r="O1494" s="99" t="s">
        <v>4024</v>
      </c>
      <c r="P1494" s="99" t="s">
        <v>4027</v>
      </c>
      <c r="Q1494" s="100" t="s">
        <v>4048</v>
      </c>
    </row>
    <row r="1495" spans="2:17" ht="15" customHeight="1" x14ac:dyDescent="0.25">
      <c r="B1495" s="93" t="s">
        <v>3490</v>
      </c>
      <c r="C1495" s="94">
        <v>41060.259513888886</v>
      </c>
      <c r="D1495" s="95">
        <v>62000</v>
      </c>
      <c r="E1495" s="93">
        <v>62000</v>
      </c>
      <c r="F1495" s="93" t="s">
        <v>5</v>
      </c>
      <c r="G1495" s="96">
        <f>Data!$E1495*VLOOKUP(Data!$F1495,tblXrate[],2,FALSE)</f>
        <v>62000</v>
      </c>
      <c r="H1495" s="93" t="s">
        <v>1669</v>
      </c>
      <c r="I1495" s="93" t="s">
        <v>19</v>
      </c>
      <c r="J1495" s="93" t="s">
        <v>14</v>
      </c>
      <c r="K1495" s="93" t="str">
        <f>VLOOKUP(Data!$J1495,tblCountries[[Actual]:[Mapping]],2,FALSE)</f>
        <v>USA</v>
      </c>
      <c r="L1495" s="93" t="str">
        <f>VLOOKUP(Data!$J1495,tblCountries[[Actual]:[Continente]],3,FALSE)</f>
        <v>America</v>
      </c>
      <c r="M1495" s="93" t="s">
        <v>12</v>
      </c>
      <c r="N1495" s="97">
        <v>27</v>
      </c>
      <c r="O1495" s="99" t="s">
        <v>4023</v>
      </c>
      <c r="P1495" s="99" t="s">
        <v>4030</v>
      </c>
      <c r="Q1495" s="100" t="s">
        <v>4049</v>
      </c>
    </row>
    <row r="1496" spans="2:17" ht="15" customHeight="1" x14ac:dyDescent="0.25">
      <c r="B1496" s="93" t="s">
        <v>3491</v>
      </c>
      <c r="C1496" s="94">
        <v>41060.266076388885</v>
      </c>
      <c r="D1496" s="95">
        <v>22000</v>
      </c>
      <c r="E1496" s="93">
        <v>22000</v>
      </c>
      <c r="F1496" s="93" t="s">
        <v>5</v>
      </c>
      <c r="G1496" s="96">
        <f>Data!$E1496*VLOOKUP(Data!$F1496,tblXrate[],2,FALSE)</f>
        <v>22000</v>
      </c>
      <c r="H1496" s="93" t="s">
        <v>1670</v>
      </c>
      <c r="I1496" s="93" t="s">
        <v>51</v>
      </c>
      <c r="J1496" s="93" t="s">
        <v>14</v>
      </c>
      <c r="K1496" s="93" t="str">
        <f>VLOOKUP(Data!$J1496,tblCountries[[Actual]:[Mapping]],2,FALSE)</f>
        <v>USA</v>
      </c>
      <c r="L1496" s="93" t="str">
        <f>VLOOKUP(Data!$J1496,tblCountries[[Actual]:[Continente]],3,FALSE)</f>
        <v>America</v>
      </c>
      <c r="M1496" s="93" t="s">
        <v>8</v>
      </c>
      <c r="N1496" s="97">
        <v>3</v>
      </c>
      <c r="O1496" s="99" t="s">
        <v>4024</v>
      </c>
      <c r="P1496" s="99" t="s">
        <v>4028</v>
      </c>
      <c r="Q1496" s="100" t="s">
        <v>4048</v>
      </c>
    </row>
    <row r="1497" spans="2:17" ht="15" customHeight="1" x14ac:dyDescent="0.25">
      <c r="B1497" s="93" t="s">
        <v>3492</v>
      </c>
      <c r="C1497" s="94">
        <v>41060.266608796293</v>
      </c>
      <c r="D1497" s="95">
        <v>45000</v>
      </c>
      <c r="E1497" s="93">
        <v>45000</v>
      </c>
      <c r="F1497" s="93" t="s">
        <v>5</v>
      </c>
      <c r="G1497" s="96">
        <f>Data!$E1497*VLOOKUP(Data!$F1497,tblXrate[],2,FALSE)</f>
        <v>45000</v>
      </c>
      <c r="H1497" s="93" t="s">
        <v>206</v>
      </c>
      <c r="I1497" s="93" t="s">
        <v>19</v>
      </c>
      <c r="J1497" s="93" t="s">
        <v>14</v>
      </c>
      <c r="K1497" s="93" t="str">
        <f>VLOOKUP(Data!$J1497,tblCountries[[Actual]:[Mapping]],2,FALSE)</f>
        <v>USA</v>
      </c>
      <c r="L1497" s="93" t="str">
        <f>VLOOKUP(Data!$J1497,tblCountries[[Actual]:[Continente]],3,FALSE)</f>
        <v>America</v>
      </c>
      <c r="M1497" s="93" t="s">
        <v>8</v>
      </c>
      <c r="N1497" s="97">
        <v>8</v>
      </c>
      <c r="O1497" s="98" t="s">
        <v>4021</v>
      </c>
      <c r="P1497" s="99" t="s">
        <v>4029</v>
      </c>
      <c r="Q1497" s="100" t="s">
        <v>4048</v>
      </c>
    </row>
    <row r="1498" spans="2:17" ht="15" customHeight="1" x14ac:dyDescent="0.25">
      <c r="B1498" s="93" t="s">
        <v>3493</v>
      </c>
      <c r="C1498" s="94">
        <v>41060.303888888891</v>
      </c>
      <c r="D1498" s="95">
        <v>145000</v>
      </c>
      <c r="E1498" s="93">
        <v>145000</v>
      </c>
      <c r="F1498" s="93" t="s">
        <v>5</v>
      </c>
      <c r="G1498" s="96">
        <f>Data!$E1498*VLOOKUP(Data!$F1498,tblXrate[],2,FALSE)</f>
        <v>145000</v>
      </c>
      <c r="H1498" s="93" t="s">
        <v>615</v>
      </c>
      <c r="I1498" s="93" t="s">
        <v>19</v>
      </c>
      <c r="J1498" s="93" t="s">
        <v>14</v>
      </c>
      <c r="K1498" s="93" t="str">
        <f>VLOOKUP(Data!$J1498,tblCountries[[Actual]:[Mapping]],2,FALSE)</f>
        <v>USA</v>
      </c>
      <c r="L1498" s="93" t="str">
        <f>VLOOKUP(Data!$J1498,tblCountries[[Actual]:[Continente]],3,FALSE)</f>
        <v>America</v>
      </c>
      <c r="M1498" s="93" t="s">
        <v>8</v>
      </c>
      <c r="N1498" s="97">
        <v>6</v>
      </c>
      <c r="O1498" s="98" t="s">
        <v>4021</v>
      </c>
      <c r="P1498" s="99" t="s">
        <v>4031</v>
      </c>
      <c r="Q1498" s="100" t="s">
        <v>4049</v>
      </c>
    </row>
    <row r="1499" spans="2:17" ht="15" customHeight="1" x14ac:dyDescent="0.25">
      <c r="B1499" s="93" t="s">
        <v>3494</v>
      </c>
      <c r="C1499" s="94">
        <v>41060.347256944442</v>
      </c>
      <c r="D1499" s="95">
        <v>89000</v>
      </c>
      <c r="E1499" s="93">
        <v>89000</v>
      </c>
      <c r="F1499" s="93" t="s">
        <v>5</v>
      </c>
      <c r="G1499" s="96">
        <f>Data!$E1499*VLOOKUP(Data!$F1499,tblXrate[],2,FALSE)</f>
        <v>89000</v>
      </c>
      <c r="H1499" s="93" t="s">
        <v>1285</v>
      </c>
      <c r="I1499" s="93" t="s">
        <v>19</v>
      </c>
      <c r="J1499" s="93" t="s">
        <v>14</v>
      </c>
      <c r="K1499" s="93" t="str">
        <f>VLOOKUP(Data!$J1499,tblCountries[[Actual]:[Mapping]],2,FALSE)</f>
        <v>USA</v>
      </c>
      <c r="L1499" s="93" t="str">
        <f>VLOOKUP(Data!$J1499,tblCountries[[Actual]:[Continente]],3,FALSE)</f>
        <v>America</v>
      </c>
      <c r="M1499" s="93" t="s">
        <v>12</v>
      </c>
      <c r="N1499" s="97">
        <v>14</v>
      </c>
      <c r="O1499" s="99" t="s">
        <v>4020</v>
      </c>
      <c r="P1499" s="99" t="s">
        <v>4030</v>
      </c>
      <c r="Q1499" s="100" t="s">
        <v>4049</v>
      </c>
    </row>
    <row r="1500" spans="2:17" ht="15" customHeight="1" x14ac:dyDescent="0.25">
      <c r="B1500" s="93" t="s">
        <v>3495</v>
      </c>
      <c r="C1500" s="94">
        <v>41060.394502314812</v>
      </c>
      <c r="D1500" s="95">
        <v>38000</v>
      </c>
      <c r="E1500" s="93">
        <v>38000</v>
      </c>
      <c r="F1500" s="93" t="s">
        <v>5</v>
      </c>
      <c r="G1500" s="96">
        <f>Data!$E1500*VLOOKUP(Data!$F1500,tblXrate[],2,FALSE)</f>
        <v>38000</v>
      </c>
      <c r="H1500" s="93" t="s">
        <v>309</v>
      </c>
      <c r="I1500" s="93" t="s">
        <v>309</v>
      </c>
      <c r="J1500" s="93" t="s">
        <v>14</v>
      </c>
      <c r="K1500" s="93" t="str">
        <f>VLOOKUP(Data!$J1500,tblCountries[[Actual]:[Mapping]],2,FALSE)</f>
        <v>USA</v>
      </c>
      <c r="L1500" s="93" t="str">
        <f>VLOOKUP(Data!$J1500,tblCountries[[Actual]:[Continente]],3,FALSE)</f>
        <v>America</v>
      </c>
      <c r="M1500" s="93" t="s">
        <v>8</v>
      </c>
      <c r="N1500" s="97">
        <v>11</v>
      </c>
      <c r="O1500" s="99" t="s">
        <v>4020</v>
      </c>
      <c r="P1500" s="99" t="s">
        <v>4029</v>
      </c>
      <c r="Q1500" s="100" t="s">
        <v>4048</v>
      </c>
    </row>
    <row r="1501" spans="2:17" ht="15" customHeight="1" x14ac:dyDescent="0.25">
      <c r="B1501" s="93" t="s">
        <v>3496</v>
      </c>
      <c r="C1501" s="94">
        <v>41060.406354166669</v>
      </c>
      <c r="D1501" s="95">
        <v>50000</v>
      </c>
      <c r="E1501" s="93">
        <v>50000</v>
      </c>
      <c r="F1501" s="93" t="s">
        <v>85</v>
      </c>
      <c r="G1501" s="96">
        <f>Data!$E1501*VLOOKUP(Data!$F1501,tblXrate[],2,FALSE)</f>
        <v>49168.076151516347</v>
      </c>
      <c r="H1501" s="93" t="s">
        <v>206</v>
      </c>
      <c r="I1501" s="93" t="s">
        <v>19</v>
      </c>
      <c r="J1501" s="93" t="s">
        <v>87</v>
      </c>
      <c r="K1501" s="93" t="str">
        <f>VLOOKUP(Data!$J1501,tblCountries[[Actual]:[Mapping]],2,FALSE)</f>
        <v>Canada</v>
      </c>
      <c r="L1501" s="93" t="str">
        <f>VLOOKUP(Data!$J1501,tblCountries[[Actual]:[Continente]],3,FALSE)</f>
        <v>America</v>
      </c>
      <c r="M1501" s="93" t="s">
        <v>8</v>
      </c>
      <c r="N1501" s="97">
        <v>3</v>
      </c>
      <c r="O1501" s="99" t="s">
        <v>4024</v>
      </c>
      <c r="P1501" s="99" t="s">
        <v>4029</v>
      </c>
      <c r="Q1501" s="100" t="s">
        <v>4048</v>
      </c>
    </row>
    <row r="1502" spans="2:17" ht="15" customHeight="1" x14ac:dyDescent="0.25">
      <c r="B1502" s="93" t="s">
        <v>3497</v>
      </c>
      <c r="C1502" s="94">
        <v>41060.437291666669</v>
      </c>
      <c r="D1502" s="95">
        <v>500000</v>
      </c>
      <c r="E1502" s="93">
        <v>500000</v>
      </c>
      <c r="F1502" s="93" t="s">
        <v>39</v>
      </c>
      <c r="G1502" s="96">
        <f>Data!$E1502*VLOOKUP(Data!$F1502,tblXrate[],2,FALSE)</f>
        <v>8903.9583437212841</v>
      </c>
      <c r="H1502" s="93" t="s">
        <v>1249</v>
      </c>
      <c r="I1502" s="93" t="s">
        <v>19</v>
      </c>
      <c r="J1502" s="93" t="s">
        <v>7</v>
      </c>
      <c r="K1502" s="93" t="str">
        <f>VLOOKUP(Data!$J1502,tblCountries[[Actual]:[Mapping]],2,FALSE)</f>
        <v>India</v>
      </c>
      <c r="L1502" s="93" t="str">
        <f>VLOOKUP(Data!$J1502,tblCountries[[Actual]:[Continente]],3,FALSE)</f>
        <v>Asia</v>
      </c>
      <c r="M1502" s="93" t="s">
        <v>8</v>
      </c>
      <c r="N1502" s="97">
        <v>8</v>
      </c>
      <c r="O1502" s="98" t="s">
        <v>4021</v>
      </c>
      <c r="P1502" s="99" t="s">
        <v>4027</v>
      </c>
      <c r="Q1502" s="100" t="s">
        <v>4048</v>
      </c>
    </row>
    <row r="1503" spans="2:17" ht="15" customHeight="1" x14ac:dyDescent="0.25">
      <c r="B1503" s="93" t="s">
        <v>3498</v>
      </c>
      <c r="C1503" s="94">
        <v>41060.439664351848</v>
      </c>
      <c r="D1503" s="95" t="s">
        <v>1671</v>
      </c>
      <c r="E1503" s="93">
        <v>10000</v>
      </c>
      <c r="F1503" s="93" t="s">
        <v>5</v>
      </c>
      <c r="G1503" s="96">
        <f>Data!$E1503*VLOOKUP(Data!$F1503,tblXrate[],2,FALSE)</f>
        <v>10000</v>
      </c>
      <c r="H1503" s="93" t="s">
        <v>1672</v>
      </c>
      <c r="I1503" s="93" t="s">
        <v>51</v>
      </c>
      <c r="J1503" s="93" t="s">
        <v>1673</v>
      </c>
      <c r="K1503" s="93" t="str">
        <f>VLOOKUP(Data!$J1503,tblCountries[[Actual]:[Mapping]],2,FALSE)</f>
        <v>Vietnam</v>
      </c>
      <c r="L1503" s="93" t="str">
        <f>VLOOKUP(Data!$J1503,tblCountries[[Actual]:[Continente]],3,FALSE)</f>
        <v>Asia</v>
      </c>
      <c r="M1503" s="93" t="s">
        <v>17</v>
      </c>
      <c r="N1503" s="97">
        <v>8</v>
      </c>
      <c r="O1503" s="98" t="s">
        <v>4021</v>
      </c>
      <c r="P1503" s="99" t="s">
        <v>4027</v>
      </c>
      <c r="Q1503" s="100" t="s">
        <v>4048</v>
      </c>
    </row>
    <row r="1504" spans="2:17" ht="15" customHeight="1" x14ac:dyDescent="0.25">
      <c r="B1504" s="93" t="s">
        <v>3499</v>
      </c>
      <c r="C1504" s="94">
        <v>41060.442800925928</v>
      </c>
      <c r="D1504" s="95">
        <v>105000</v>
      </c>
      <c r="E1504" s="93">
        <v>105000</v>
      </c>
      <c r="F1504" s="93" t="s">
        <v>5</v>
      </c>
      <c r="G1504" s="96">
        <f>Data!$E1504*VLOOKUP(Data!$F1504,tblXrate[],2,FALSE)</f>
        <v>105000</v>
      </c>
      <c r="H1504" s="93" t="s">
        <v>1674</v>
      </c>
      <c r="I1504" s="93" t="s">
        <v>51</v>
      </c>
      <c r="J1504" s="93" t="s">
        <v>14</v>
      </c>
      <c r="K1504" s="93" t="str">
        <f>VLOOKUP(Data!$J1504,tblCountries[[Actual]:[Mapping]],2,FALSE)</f>
        <v>USA</v>
      </c>
      <c r="L1504" s="93" t="str">
        <f>VLOOKUP(Data!$J1504,tblCountries[[Actual]:[Continente]],3,FALSE)</f>
        <v>America</v>
      </c>
      <c r="M1504" s="93" t="s">
        <v>24</v>
      </c>
      <c r="N1504" s="97">
        <v>30</v>
      </c>
      <c r="O1504" s="99" t="s">
        <v>4023</v>
      </c>
      <c r="P1504" s="99" t="s">
        <v>4031</v>
      </c>
      <c r="Q1504" s="100" t="s">
        <v>4049</v>
      </c>
    </row>
    <row r="1505" spans="2:17" ht="15" customHeight="1" x14ac:dyDescent="0.25">
      <c r="B1505" s="93" t="s">
        <v>3500</v>
      </c>
      <c r="C1505" s="94">
        <v>41060.464328703703</v>
      </c>
      <c r="D1505" s="95" t="s">
        <v>1675</v>
      </c>
      <c r="E1505" s="93">
        <v>200000</v>
      </c>
      <c r="F1505" s="93" t="s">
        <v>39</v>
      </c>
      <c r="G1505" s="96">
        <f>Data!$E1505*VLOOKUP(Data!$F1505,tblXrate[],2,FALSE)</f>
        <v>3561.5833374885137</v>
      </c>
      <c r="H1505" s="93" t="s">
        <v>1676</v>
      </c>
      <c r="I1505" s="93" t="s">
        <v>309</v>
      </c>
      <c r="J1505" s="93" t="s">
        <v>7</v>
      </c>
      <c r="K1505" s="93" t="str">
        <f>VLOOKUP(Data!$J1505,tblCountries[[Actual]:[Mapping]],2,FALSE)</f>
        <v>India</v>
      </c>
      <c r="L1505" s="93" t="str">
        <f>VLOOKUP(Data!$J1505,tblCountries[[Actual]:[Continente]],3,FALSE)</f>
        <v>Asia</v>
      </c>
      <c r="M1505" s="93" t="s">
        <v>12</v>
      </c>
      <c r="N1505" s="97">
        <v>3</v>
      </c>
      <c r="O1505" s="99" t="s">
        <v>4024</v>
      </c>
      <c r="P1505" s="99" t="s">
        <v>4027</v>
      </c>
      <c r="Q1505" s="100" t="s">
        <v>4048</v>
      </c>
    </row>
    <row r="1506" spans="2:17" ht="15" customHeight="1" x14ac:dyDescent="0.25">
      <c r="B1506" s="93" t="s">
        <v>3501</v>
      </c>
      <c r="C1506" s="94">
        <v>41060.559594907405</v>
      </c>
      <c r="D1506" s="95" t="s">
        <v>1677</v>
      </c>
      <c r="E1506" s="93">
        <v>85000</v>
      </c>
      <c r="F1506" s="93" t="s">
        <v>81</v>
      </c>
      <c r="G1506" s="96">
        <f>Data!$E1506*VLOOKUP(Data!$F1506,tblXrate[],2,FALSE)</f>
        <v>86692.320794224041</v>
      </c>
      <c r="H1506" s="93" t="s">
        <v>1678</v>
      </c>
      <c r="I1506" s="93" t="s">
        <v>19</v>
      </c>
      <c r="J1506" s="93" t="s">
        <v>83</v>
      </c>
      <c r="K1506" s="93" t="str">
        <f>VLOOKUP(Data!$J1506,tblCountries[[Actual]:[Mapping]],2,FALSE)</f>
        <v>Australia</v>
      </c>
      <c r="L1506" s="93" t="str">
        <f>VLOOKUP(Data!$J1506,tblCountries[[Actual]:[Continente]],3,FALSE)</f>
        <v>Oceania</v>
      </c>
      <c r="M1506" s="93" t="s">
        <v>24</v>
      </c>
      <c r="N1506" s="97">
        <v>5</v>
      </c>
      <c r="O1506" s="98" t="s">
        <v>4021</v>
      </c>
      <c r="P1506" s="99" t="s">
        <v>4030</v>
      </c>
      <c r="Q1506" s="100" t="s">
        <v>4049</v>
      </c>
    </row>
    <row r="1507" spans="2:17" ht="15" customHeight="1" x14ac:dyDescent="0.25">
      <c r="B1507" s="93" t="s">
        <v>3502</v>
      </c>
      <c r="C1507" s="94">
        <v>41060.666851851849</v>
      </c>
      <c r="D1507" s="95">
        <v>8000</v>
      </c>
      <c r="E1507" s="93">
        <v>8000</v>
      </c>
      <c r="F1507" s="93" t="s">
        <v>5</v>
      </c>
      <c r="G1507" s="96">
        <f>Data!$E1507*VLOOKUP(Data!$F1507,tblXrate[],2,FALSE)</f>
        <v>8000</v>
      </c>
      <c r="H1507" s="93" t="s">
        <v>457</v>
      </c>
      <c r="I1507" s="93" t="s">
        <v>3940</v>
      </c>
      <c r="J1507" s="93" t="s">
        <v>7</v>
      </c>
      <c r="K1507" s="93" t="str">
        <f>VLOOKUP(Data!$J1507,tblCountries[[Actual]:[Mapping]],2,FALSE)</f>
        <v>India</v>
      </c>
      <c r="L1507" s="93" t="str">
        <f>VLOOKUP(Data!$J1507,tblCountries[[Actual]:[Continente]],3,FALSE)</f>
        <v>Asia</v>
      </c>
      <c r="M1507" s="93" t="s">
        <v>8</v>
      </c>
      <c r="N1507" s="97">
        <v>18</v>
      </c>
      <c r="O1507" s="99" t="s">
        <v>4022</v>
      </c>
      <c r="P1507" s="99" t="s">
        <v>4027</v>
      </c>
      <c r="Q1507" s="100" t="s">
        <v>4048</v>
      </c>
    </row>
    <row r="1508" spans="2:17" ht="15" customHeight="1" x14ac:dyDescent="0.25">
      <c r="B1508" s="93" t="s">
        <v>3503</v>
      </c>
      <c r="C1508" s="94">
        <v>41060.673935185187</v>
      </c>
      <c r="D1508" s="95" t="s">
        <v>1679</v>
      </c>
      <c r="E1508" s="93">
        <v>380000</v>
      </c>
      <c r="F1508" s="93" t="s">
        <v>39</v>
      </c>
      <c r="G1508" s="96">
        <f>Data!$E1508*VLOOKUP(Data!$F1508,tblXrate[],2,FALSE)</f>
        <v>6767.0083412281756</v>
      </c>
      <c r="H1508" s="93" t="s">
        <v>1680</v>
      </c>
      <c r="I1508" s="93" t="s">
        <v>19</v>
      </c>
      <c r="J1508" s="93" t="s">
        <v>7</v>
      </c>
      <c r="K1508" s="93" t="str">
        <f>VLOOKUP(Data!$J1508,tblCountries[[Actual]:[Mapping]],2,FALSE)</f>
        <v>India</v>
      </c>
      <c r="L1508" s="93" t="str">
        <f>VLOOKUP(Data!$J1508,tblCountries[[Actual]:[Continente]],3,FALSE)</f>
        <v>Asia</v>
      </c>
      <c r="M1508" s="93" t="s">
        <v>17</v>
      </c>
      <c r="N1508" s="97">
        <v>6</v>
      </c>
      <c r="O1508" s="98" t="s">
        <v>4021</v>
      </c>
      <c r="P1508" s="99" t="s">
        <v>4027</v>
      </c>
      <c r="Q1508" s="100" t="s">
        <v>4048</v>
      </c>
    </row>
    <row r="1509" spans="2:17" ht="15" customHeight="1" x14ac:dyDescent="0.25">
      <c r="B1509" s="93" t="s">
        <v>3504</v>
      </c>
      <c r="C1509" s="94">
        <v>41060.677905092591</v>
      </c>
      <c r="D1509" s="95" t="s">
        <v>1681</v>
      </c>
      <c r="E1509" s="93">
        <v>30500</v>
      </c>
      <c r="F1509" s="93" t="s">
        <v>68</v>
      </c>
      <c r="G1509" s="96">
        <f>Data!$E1509*VLOOKUP(Data!$F1509,tblXrate[],2,FALSE)</f>
        <v>48073.437298052166</v>
      </c>
      <c r="H1509" s="93" t="s">
        <v>1682</v>
      </c>
      <c r="I1509" s="93" t="s">
        <v>355</v>
      </c>
      <c r="J1509" s="93" t="s">
        <v>70</v>
      </c>
      <c r="K1509" s="93" t="str">
        <f>VLOOKUP(Data!$J1509,tblCountries[[Actual]:[Mapping]],2,FALSE)</f>
        <v>UK</v>
      </c>
      <c r="L1509" s="93" t="str">
        <f>VLOOKUP(Data!$J1509,tblCountries[[Actual]:[Continente]],3,FALSE)</f>
        <v>Europa</v>
      </c>
      <c r="M1509" s="93" t="s">
        <v>8</v>
      </c>
      <c r="N1509" s="97">
        <v>14</v>
      </c>
      <c r="O1509" s="99" t="s">
        <v>4020</v>
      </c>
      <c r="P1509" s="99" t="s">
        <v>4029</v>
      </c>
      <c r="Q1509" s="100" t="s">
        <v>4048</v>
      </c>
    </row>
    <row r="1510" spans="2:17" ht="15" customHeight="1" x14ac:dyDescent="0.25">
      <c r="B1510" s="93" t="s">
        <v>3505</v>
      </c>
      <c r="C1510" s="94">
        <v>41060.684293981481</v>
      </c>
      <c r="D1510" s="95" t="s">
        <v>1683</v>
      </c>
      <c r="E1510" s="93">
        <v>60000</v>
      </c>
      <c r="F1510" s="93" t="s">
        <v>21</v>
      </c>
      <c r="G1510" s="96">
        <f>Data!$E1510*VLOOKUP(Data!$F1510,tblXrate[],2,FALSE)</f>
        <v>76223.966339496474</v>
      </c>
      <c r="H1510" s="93" t="s">
        <v>1684</v>
      </c>
      <c r="I1510" s="93" t="s">
        <v>51</v>
      </c>
      <c r="J1510" s="93" t="s">
        <v>1685</v>
      </c>
      <c r="K1510" s="93" t="str">
        <f>VLOOKUP(Data!$J1510,tblCountries[[Actual]:[Mapping]],2,FALSE)</f>
        <v>Netherlands</v>
      </c>
      <c r="L1510" s="93" t="str">
        <f>VLOOKUP(Data!$J1510,tblCountries[[Actual]:[Continente]],3,FALSE)</f>
        <v>Europa</v>
      </c>
      <c r="M1510" s="93" t="s">
        <v>17</v>
      </c>
      <c r="N1510" s="97">
        <v>15</v>
      </c>
      <c r="O1510" s="99" t="s">
        <v>4020</v>
      </c>
      <c r="P1510" s="99" t="s">
        <v>4030</v>
      </c>
      <c r="Q1510" s="100" t="s">
        <v>4049</v>
      </c>
    </row>
    <row r="1511" spans="2:17" ht="15" customHeight="1" x14ac:dyDescent="0.25">
      <c r="B1511" s="93" t="s">
        <v>3506</v>
      </c>
      <c r="C1511" s="94">
        <v>41060.684305555558</v>
      </c>
      <c r="D1511" s="95">
        <v>320000</v>
      </c>
      <c r="E1511" s="93">
        <v>320000</v>
      </c>
      <c r="F1511" s="93" t="s">
        <v>3911</v>
      </c>
      <c r="G1511" s="96">
        <f>Data!$E1511*VLOOKUP(Data!$F1511,tblXrate[],2,FALSE)</f>
        <v>85333.333333333328</v>
      </c>
      <c r="H1511" s="93" t="s">
        <v>1686</v>
      </c>
      <c r="I1511" s="93" t="s">
        <v>51</v>
      </c>
      <c r="J1511" s="93" t="s">
        <v>132</v>
      </c>
      <c r="K1511" s="93" t="str">
        <f>VLOOKUP(Data!$J1511,tblCountries[[Actual]:[Mapping]],2,FALSE)</f>
        <v>Saudi Arabia</v>
      </c>
      <c r="L1511" s="93" t="str">
        <f>VLOOKUP(Data!$J1511,tblCountries[[Actual]:[Continente]],3,FALSE)</f>
        <v>Asia</v>
      </c>
      <c r="M1511" s="93" t="s">
        <v>17</v>
      </c>
      <c r="N1511" s="97">
        <v>15</v>
      </c>
      <c r="O1511" s="99" t="s">
        <v>4020</v>
      </c>
      <c r="P1511" s="99" t="s">
        <v>4030</v>
      </c>
      <c r="Q1511" s="100" t="s">
        <v>4049</v>
      </c>
    </row>
    <row r="1512" spans="2:17" ht="15" customHeight="1" x14ac:dyDescent="0.25">
      <c r="B1512" s="93" t="s">
        <v>3507</v>
      </c>
      <c r="C1512" s="94">
        <v>41060.687604166669</v>
      </c>
      <c r="D1512" s="95">
        <v>48360</v>
      </c>
      <c r="E1512" s="93">
        <v>48360</v>
      </c>
      <c r="F1512" s="93" t="s">
        <v>68</v>
      </c>
      <c r="G1512" s="96">
        <f>Data!$E1512*VLOOKUP(Data!$F1512,tblXrate[],2,FALSE)</f>
        <v>76223.981237173866</v>
      </c>
      <c r="H1512" s="93" t="s">
        <v>1687</v>
      </c>
      <c r="I1512" s="93" t="s">
        <v>51</v>
      </c>
      <c r="J1512" s="93" t="s">
        <v>70</v>
      </c>
      <c r="K1512" s="93" t="str">
        <f>VLOOKUP(Data!$J1512,tblCountries[[Actual]:[Mapping]],2,FALSE)</f>
        <v>UK</v>
      </c>
      <c r="L1512" s="93" t="str">
        <f>VLOOKUP(Data!$J1512,tblCountries[[Actual]:[Continente]],3,FALSE)</f>
        <v>Europa</v>
      </c>
      <c r="M1512" s="93" t="s">
        <v>12</v>
      </c>
      <c r="N1512" s="97">
        <v>8</v>
      </c>
      <c r="O1512" s="98" t="s">
        <v>4021</v>
      </c>
      <c r="P1512" s="99" t="s">
        <v>4030</v>
      </c>
      <c r="Q1512" s="100" t="s">
        <v>4049</v>
      </c>
    </row>
    <row r="1513" spans="2:17" ht="15" customHeight="1" x14ac:dyDescent="0.25">
      <c r="B1513" s="93" t="s">
        <v>3508</v>
      </c>
      <c r="C1513" s="94">
        <v>41060.714571759258</v>
      </c>
      <c r="D1513" s="95">
        <v>30000</v>
      </c>
      <c r="E1513" s="93">
        <v>30000</v>
      </c>
      <c r="F1513" s="93" t="s">
        <v>5</v>
      </c>
      <c r="G1513" s="96">
        <f>Data!$E1513*VLOOKUP(Data!$F1513,tblXrate[],2,FALSE)</f>
        <v>30000</v>
      </c>
      <c r="H1513" s="93" t="s">
        <v>1688</v>
      </c>
      <c r="I1513" s="93" t="s">
        <v>51</v>
      </c>
      <c r="J1513" s="93" t="s">
        <v>16</v>
      </c>
      <c r="K1513" s="93" t="str">
        <f>VLOOKUP(Data!$J1513,tblCountries[[Actual]:[Mapping]],2,FALSE)</f>
        <v>Pakistan</v>
      </c>
      <c r="L1513" s="93" t="str">
        <f>VLOOKUP(Data!$J1513,tblCountries[[Actual]:[Continente]],3,FALSE)</f>
        <v>Asia</v>
      </c>
      <c r="M1513" s="93" t="s">
        <v>8</v>
      </c>
      <c r="N1513" s="97">
        <v>5</v>
      </c>
      <c r="O1513" s="98" t="s">
        <v>4021</v>
      </c>
      <c r="P1513" s="99" t="s">
        <v>4029</v>
      </c>
      <c r="Q1513" s="100" t="s">
        <v>4048</v>
      </c>
    </row>
    <row r="1514" spans="2:17" ht="15" customHeight="1" x14ac:dyDescent="0.25">
      <c r="B1514" s="93" t="s">
        <v>3509</v>
      </c>
      <c r="C1514" s="94">
        <v>41060.723437499997</v>
      </c>
      <c r="D1514" s="95">
        <v>34000</v>
      </c>
      <c r="E1514" s="93">
        <v>34000</v>
      </c>
      <c r="F1514" s="93" t="s">
        <v>5</v>
      </c>
      <c r="G1514" s="96">
        <f>Data!$E1514*VLOOKUP(Data!$F1514,tblXrate[],2,FALSE)</f>
        <v>34000</v>
      </c>
      <c r="H1514" s="93" t="s">
        <v>1689</v>
      </c>
      <c r="I1514" s="93" t="s">
        <v>19</v>
      </c>
      <c r="J1514" s="93" t="s">
        <v>7</v>
      </c>
      <c r="K1514" s="93" t="str">
        <f>VLOOKUP(Data!$J1514,tblCountries[[Actual]:[Mapping]],2,FALSE)</f>
        <v>India</v>
      </c>
      <c r="L1514" s="93" t="str">
        <f>VLOOKUP(Data!$J1514,tblCountries[[Actual]:[Continente]],3,FALSE)</f>
        <v>Asia</v>
      </c>
      <c r="M1514" s="93" t="s">
        <v>12</v>
      </c>
      <c r="N1514" s="97">
        <v>4</v>
      </c>
      <c r="O1514" s="99" t="s">
        <v>4024</v>
      </c>
      <c r="P1514" s="99" t="s">
        <v>4029</v>
      </c>
      <c r="Q1514" s="100" t="s">
        <v>4048</v>
      </c>
    </row>
    <row r="1515" spans="2:17" ht="15" customHeight="1" x14ac:dyDescent="0.25">
      <c r="B1515" s="93" t="s">
        <v>3510</v>
      </c>
      <c r="C1515" s="94">
        <v>41060.73233796296</v>
      </c>
      <c r="D1515" s="95" t="s">
        <v>1690</v>
      </c>
      <c r="E1515" s="93">
        <v>180000</v>
      </c>
      <c r="F1515" s="93" t="s">
        <v>39</v>
      </c>
      <c r="G1515" s="96">
        <f>Data!$E1515*VLOOKUP(Data!$F1515,tblXrate[],2,FALSE)</f>
        <v>3205.4250037396623</v>
      </c>
      <c r="H1515" s="93" t="s">
        <v>1691</v>
      </c>
      <c r="I1515" s="93" t="s">
        <v>51</v>
      </c>
      <c r="J1515" s="93" t="s">
        <v>7</v>
      </c>
      <c r="K1515" s="93" t="str">
        <f>VLOOKUP(Data!$J1515,tblCountries[[Actual]:[Mapping]],2,FALSE)</f>
        <v>India</v>
      </c>
      <c r="L1515" s="93" t="str">
        <f>VLOOKUP(Data!$J1515,tblCountries[[Actual]:[Continente]],3,FALSE)</f>
        <v>Asia</v>
      </c>
      <c r="M1515" s="93" t="s">
        <v>8</v>
      </c>
      <c r="N1515" s="97">
        <v>5</v>
      </c>
      <c r="O1515" s="98" t="s">
        <v>4021</v>
      </c>
      <c r="P1515" s="99" t="s">
        <v>4027</v>
      </c>
      <c r="Q1515" s="100" t="s">
        <v>4048</v>
      </c>
    </row>
    <row r="1516" spans="2:17" ht="15" customHeight="1" x14ac:dyDescent="0.25">
      <c r="B1516" s="93" t="s">
        <v>3511</v>
      </c>
      <c r="C1516" s="94">
        <v>41060.733020833337</v>
      </c>
      <c r="D1516" s="95" t="s">
        <v>1692</v>
      </c>
      <c r="E1516" s="93">
        <v>45000</v>
      </c>
      <c r="F1516" s="93" t="s">
        <v>5</v>
      </c>
      <c r="G1516" s="96">
        <f>Data!$E1516*VLOOKUP(Data!$F1516,tblXrate[],2,FALSE)</f>
        <v>45000</v>
      </c>
      <c r="H1516" s="93" t="s">
        <v>1693</v>
      </c>
      <c r="I1516" s="93" t="s">
        <v>51</v>
      </c>
      <c r="J1516" s="93" t="s">
        <v>23</v>
      </c>
      <c r="K1516" s="93" t="str">
        <f>VLOOKUP(Data!$J1516,tblCountries[[Actual]:[Mapping]],2,FALSE)</f>
        <v>Germany</v>
      </c>
      <c r="L1516" s="93" t="str">
        <f>VLOOKUP(Data!$J1516,tblCountries[[Actual]:[Continente]],3,FALSE)</f>
        <v>Europa</v>
      </c>
      <c r="M1516" s="93" t="s">
        <v>17</v>
      </c>
      <c r="N1516" s="97">
        <v>5</v>
      </c>
      <c r="O1516" s="98" t="s">
        <v>4021</v>
      </c>
      <c r="P1516" s="99" t="s">
        <v>4029</v>
      </c>
      <c r="Q1516" s="100" t="s">
        <v>4048</v>
      </c>
    </row>
    <row r="1517" spans="2:17" ht="15" customHeight="1" x14ac:dyDescent="0.25">
      <c r="B1517" s="93" t="s">
        <v>3512</v>
      </c>
      <c r="C1517" s="94">
        <v>41060.774652777778</v>
      </c>
      <c r="D1517" s="95">
        <v>24864</v>
      </c>
      <c r="E1517" s="93">
        <v>24864</v>
      </c>
      <c r="F1517" s="93" t="s">
        <v>5</v>
      </c>
      <c r="G1517" s="96">
        <f>Data!$E1517*VLOOKUP(Data!$F1517,tblXrate[],2,FALSE)</f>
        <v>24864</v>
      </c>
      <c r="H1517" s="93" t="s">
        <v>1694</v>
      </c>
      <c r="I1517" s="93" t="s">
        <v>51</v>
      </c>
      <c r="J1517" s="93" t="s">
        <v>1695</v>
      </c>
      <c r="K1517" s="93" t="str">
        <f>VLOOKUP(Data!$J1517,tblCountries[[Actual]:[Mapping]],2,FALSE)</f>
        <v>Libya</v>
      </c>
      <c r="L1517" s="93" t="str">
        <f>VLOOKUP(Data!$J1517,tblCountries[[Actual]:[Continente]],3,FALSE)</f>
        <v>Africa</v>
      </c>
      <c r="M1517" s="93" t="s">
        <v>12</v>
      </c>
      <c r="N1517" s="97">
        <v>8</v>
      </c>
      <c r="O1517" s="98" t="s">
        <v>4021</v>
      </c>
      <c r="P1517" s="99" t="s">
        <v>4029</v>
      </c>
      <c r="Q1517" s="100" t="s">
        <v>4048</v>
      </c>
    </row>
    <row r="1518" spans="2:17" ht="15" customHeight="1" x14ac:dyDescent="0.25">
      <c r="B1518" s="93" t="s">
        <v>3513</v>
      </c>
      <c r="C1518" s="94">
        <v>41060.827418981484</v>
      </c>
      <c r="D1518" s="95" t="s">
        <v>136</v>
      </c>
      <c r="E1518" s="93">
        <v>30000</v>
      </c>
      <c r="F1518" s="93" t="s">
        <v>68</v>
      </c>
      <c r="G1518" s="96">
        <f>Data!$E1518*VLOOKUP(Data!$F1518,tblXrate[],2,FALSE)</f>
        <v>47285.348162018527</v>
      </c>
      <c r="H1518" s="93" t="s">
        <v>650</v>
      </c>
      <c r="I1518" s="93" t="s">
        <v>19</v>
      </c>
      <c r="J1518" s="93" t="s">
        <v>70</v>
      </c>
      <c r="K1518" s="93" t="str">
        <f>VLOOKUP(Data!$J1518,tblCountries[[Actual]:[Mapping]],2,FALSE)</f>
        <v>UK</v>
      </c>
      <c r="L1518" s="93" t="str">
        <f>VLOOKUP(Data!$J1518,tblCountries[[Actual]:[Continente]],3,FALSE)</f>
        <v>Europa</v>
      </c>
      <c r="M1518" s="93" t="s">
        <v>8</v>
      </c>
      <c r="N1518" s="97">
        <v>7</v>
      </c>
      <c r="O1518" s="98" t="s">
        <v>4021</v>
      </c>
      <c r="P1518" s="99" t="s">
        <v>4029</v>
      </c>
      <c r="Q1518" s="100" t="s">
        <v>4048</v>
      </c>
    </row>
    <row r="1519" spans="2:17" ht="15" customHeight="1" x14ac:dyDescent="0.25">
      <c r="B1519" s="93" t="s">
        <v>3514</v>
      </c>
      <c r="C1519" s="94">
        <v>41060.842673611114</v>
      </c>
      <c r="D1519" s="95">
        <v>1000000</v>
      </c>
      <c r="E1519" s="93">
        <v>1000000</v>
      </c>
      <c r="F1519" s="93" t="s">
        <v>39</v>
      </c>
      <c r="G1519" s="96">
        <f>Data!$E1519*VLOOKUP(Data!$F1519,tblXrate[],2,FALSE)</f>
        <v>17807.916687442568</v>
      </c>
      <c r="H1519" s="93" t="s">
        <v>465</v>
      </c>
      <c r="I1519" s="93" t="s">
        <v>19</v>
      </c>
      <c r="J1519" s="93" t="s">
        <v>7</v>
      </c>
      <c r="K1519" s="93" t="str">
        <f>VLOOKUP(Data!$J1519,tblCountries[[Actual]:[Mapping]],2,FALSE)</f>
        <v>India</v>
      </c>
      <c r="L1519" s="93" t="str">
        <f>VLOOKUP(Data!$J1519,tblCountries[[Actual]:[Continente]],3,FALSE)</f>
        <v>Asia</v>
      </c>
      <c r="M1519" s="93" t="s">
        <v>12</v>
      </c>
      <c r="N1519" s="97">
        <v>10</v>
      </c>
      <c r="O1519" s="99" t="s">
        <v>4020</v>
      </c>
      <c r="P1519" s="99" t="s">
        <v>4028</v>
      </c>
      <c r="Q1519" s="100" t="s">
        <v>4048</v>
      </c>
    </row>
    <row r="1520" spans="2:17" ht="15" customHeight="1" x14ac:dyDescent="0.25">
      <c r="B1520" s="93" t="s">
        <v>3515</v>
      </c>
      <c r="C1520" s="94">
        <v>41060.843287037038</v>
      </c>
      <c r="D1520" s="95" t="s">
        <v>67</v>
      </c>
      <c r="E1520" s="93">
        <v>35000</v>
      </c>
      <c r="F1520" s="93" t="s">
        <v>68</v>
      </c>
      <c r="G1520" s="96">
        <f>Data!$E1520*VLOOKUP(Data!$F1520,tblXrate[],2,FALSE)</f>
        <v>55166.239522354947</v>
      </c>
      <c r="H1520" s="93" t="s">
        <v>199</v>
      </c>
      <c r="I1520" s="93" t="s">
        <v>19</v>
      </c>
      <c r="J1520" s="93" t="s">
        <v>70</v>
      </c>
      <c r="K1520" s="93" t="str">
        <f>VLOOKUP(Data!$J1520,tblCountries[[Actual]:[Mapping]],2,FALSE)</f>
        <v>UK</v>
      </c>
      <c r="L1520" s="93" t="str">
        <f>VLOOKUP(Data!$J1520,tblCountries[[Actual]:[Continente]],3,FALSE)</f>
        <v>Europa</v>
      </c>
      <c r="M1520" s="93" t="s">
        <v>8</v>
      </c>
      <c r="N1520" s="97">
        <v>3</v>
      </c>
      <c r="O1520" s="99" t="s">
        <v>4024</v>
      </c>
      <c r="P1520" s="99" t="s">
        <v>4030</v>
      </c>
      <c r="Q1520" s="100" t="s">
        <v>4049</v>
      </c>
    </row>
    <row r="1521" spans="2:17" ht="15" customHeight="1" x14ac:dyDescent="0.25">
      <c r="B1521" s="93" t="s">
        <v>3516</v>
      </c>
      <c r="C1521" s="94">
        <v>41060.878495370373</v>
      </c>
      <c r="D1521" s="95" t="s">
        <v>1696</v>
      </c>
      <c r="E1521" s="93">
        <v>55000</v>
      </c>
      <c r="F1521" s="93" t="s">
        <v>21</v>
      </c>
      <c r="G1521" s="96">
        <f>Data!$E1521*VLOOKUP(Data!$F1521,tblXrate[],2,FALSE)</f>
        <v>69871.969144538423</v>
      </c>
      <c r="H1521" s="93" t="s">
        <v>1697</v>
      </c>
      <c r="I1521" s="93" t="s">
        <v>51</v>
      </c>
      <c r="J1521" s="93" t="s">
        <v>95</v>
      </c>
      <c r="K1521" s="93" t="str">
        <f>VLOOKUP(Data!$J1521,tblCountries[[Actual]:[Mapping]],2,FALSE)</f>
        <v>Netherlands</v>
      </c>
      <c r="L1521" s="93" t="str">
        <f>VLOOKUP(Data!$J1521,tblCountries[[Actual]:[Continente]],3,FALSE)</f>
        <v>Europa</v>
      </c>
      <c r="M1521" s="93" t="s">
        <v>24</v>
      </c>
      <c r="N1521" s="97">
        <v>5</v>
      </c>
      <c r="O1521" s="98" t="s">
        <v>4021</v>
      </c>
      <c r="P1521" s="99" t="s">
        <v>4030</v>
      </c>
      <c r="Q1521" s="100" t="s">
        <v>4049</v>
      </c>
    </row>
    <row r="1522" spans="2:17" ht="15" customHeight="1" x14ac:dyDescent="0.25">
      <c r="B1522" s="93" t="s">
        <v>3517</v>
      </c>
      <c r="C1522" s="94">
        <v>41060.879687499997</v>
      </c>
      <c r="D1522" s="95">
        <v>70970</v>
      </c>
      <c r="E1522" s="93">
        <v>70970</v>
      </c>
      <c r="F1522" s="93" t="s">
        <v>5</v>
      </c>
      <c r="G1522" s="96">
        <f>Data!$E1522*VLOOKUP(Data!$F1522,tblXrate[],2,FALSE)</f>
        <v>70970</v>
      </c>
      <c r="H1522" s="93" t="s">
        <v>1698</v>
      </c>
      <c r="I1522" s="93" t="s">
        <v>19</v>
      </c>
      <c r="J1522" s="93" t="s">
        <v>14</v>
      </c>
      <c r="K1522" s="93" t="str">
        <f>VLOOKUP(Data!$J1522,tblCountries[[Actual]:[Mapping]],2,FALSE)</f>
        <v>USA</v>
      </c>
      <c r="L1522" s="93" t="str">
        <f>VLOOKUP(Data!$J1522,tblCountries[[Actual]:[Continente]],3,FALSE)</f>
        <v>America</v>
      </c>
      <c r="M1522" s="93" t="s">
        <v>8</v>
      </c>
      <c r="N1522" s="97">
        <v>17</v>
      </c>
      <c r="O1522" s="99" t="s">
        <v>4022</v>
      </c>
      <c r="P1522" s="99" t="s">
        <v>4030</v>
      </c>
      <c r="Q1522" s="100" t="s">
        <v>4049</v>
      </c>
    </row>
    <row r="1523" spans="2:17" ht="15" customHeight="1" x14ac:dyDescent="0.25">
      <c r="B1523" s="93" t="s">
        <v>3518</v>
      </c>
      <c r="C1523" s="94">
        <v>41060.906284722223</v>
      </c>
      <c r="D1523" s="95" t="s">
        <v>1699</v>
      </c>
      <c r="E1523" s="93">
        <v>60000</v>
      </c>
      <c r="F1523" s="93" t="s">
        <v>21</v>
      </c>
      <c r="G1523" s="96">
        <f>Data!$E1523*VLOOKUP(Data!$F1523,tblXrate[],2,FALSE)</f>
        <v>76223.966339496474</v>
      </c>
      <c r="H1523" s="93" t="s">
        <v>1700</v>
      </c>
      <c r="I1523" s="93" t="s">
        <v>278</v>
      </c>
      <c r="J1523" s="93" t="s">
        <v>627</v>
      </c>
      <c r="K1523" s="93" t="str">
        <f>VLOOKUP(Data!$J1523,tblCountries[[Actual]:[Mapping]],2,FALSE)</f>
        <v>Netherlands</v>
      </c>
      <c r="L1523" s="93" t="str">
        <f>VLOOKUP(Data!$J1523,tblCountries[[Actual]:[Continente]],3,FALSE)</f>
        <v>Europa</v>
      </c>
      <c r="M1523" s="93" t="s">
        <v>8</v>
      </c>
      <c r="N1523" s="97">
        <v>7</v>
      </c>
      <c r="O1523" s="98" t="s">
        <v>4021</v>
      </c>
      <c r="P1523" s="99" t="s">
        <v>4030</v>
      </c>
      <c r="Q1523" s="100" t="s">
        <v>4049</v>
      </c>
    </row>
    <row r="1524" spans="2:17" ht="15" customHeight="1" x14ac:dyDescent="0.25">
      <c r="B1524" s="93" t="s">
        <v>3519</v>
      </c>
      <c r="C1524" s="94">
        <v>41060.908067129632</v>
      </c>
      <c r="D1524" s="95">
        <v>110000</v>
      </c>
      <c r="E1524" s="93">
        <v>110000</v>
      </c>
      <c r="F1524" s="93" t="s">
        <v>5</v>
      </c>
      <c r="G1524" s="96">
        <f>Data!$E1524*VLOOKUP(Data!$F1524,tblXrate[],2,FALSE)</f>
        <v>110000</v>
      </c>
      <c r="H1524" s="93" t="s">
        <v>268</v>
      </c>
      <c r="I1524" s="93" t="s">
        <v>487</v>
      </c>
      <c r="J1524" s="93" t="s">
        <v>582</v>
      </c>
      <c r="K1524" s="93" t="str">
        <f>VLOOKUP(Data!$J1524,tblCountries[[Actual]:[Mapping]],2,FALSE)</f>
        <v>Norway</v>
      </c>
      <c r="L1524" s="93" t="str">
        <f>VLOOKUP(Data!$J1524,tblCountries[[Actual]:[Continente]],3,FALSE)</f>
        <v>Europa</v>
      </c>
      <c r="M1524" s="93" t="s">
        <v>12</v>
      </c>
      <c r="N1524" s="97">
        <v>5</v>
      </c>
      <c r="O1524" s="98" t="s">
        <v>4021</v>
      </c>
      <c r="P1524" s="99" t="s">
        <v>4031</v>
      </c>
      <c r="Q1524" s="100" t="s">
        <v>4049</v>
      </c>
    </row>
    <row r="1525" spans="2:17" ht="15" customHeight="1" x14ac:dyDescent="0.25">
      <c r="B1525" s="93" t="s">
        <v>3520</v>
      </c>
      <c r="C1525" s="94">
        <v>41060.908738425926</v>
      </c>
      <c r="D1525" s="95">
        <v>1200</v>
      </c>
      <c r="E1525" s="93">
        <v>14400</v>
      </c>
      <c r="F1525" s="93" t="s">
        <v>5</v>
      </c>
      <c r="G1525" s="96">
        <f>Data!$E1525*VLOOKUP(Data!$F1525,tblXrate[],2,FALSE)</f>
        <v>14400</v>
      </c>
      <c r="H1525" s="93" t="s">
        <v>1701</v>
      </c>
      <c r="I1525" s="93" t="s">
        <v>19</v>
      </c>
      <c r="J1525" s="93" t="s">
        <v>1702</v>
      </c>
      <c r="K1525" s="93" t="str">
        <f>VLOOKUP(Data!$J1525,tblCountries[[Actual]:[Mapping]],2,FALSE)</f>
        <v>Bulgaria</v>
      </c>
      <c r="L1525" s="93" t="str">
        <f>VLOOKUP(Data!$J1525,tblCountries[[Actual]:[Continente]],3,FALSE)</f>
        <v>Europa</v>
      </c>
      <c r="M1525" s="93" t="s">
        <v>12</v>
      </c>
      <c r="N1525" s="97">
        <v>15</v>
      </c>
      <c r="O1525" s="99" t="s">
        <v>4020</v>
      </c>
      <c r="P1525" s="99" t="s">
        <v>4028</v>
      </c>
      <c r="Q1525" s="100" t="s">
        <v>4048</v>
      </c>
    </row>
    <row r="1526" spans="2:17" ht="15" customHeight="1" x14ac:dyDescent="0.25">
      <c r="B1526" s="93" t="s">
        <v>3521</v>
      </c>
      <c r="C1526" s="94">
        <v>41060.920173611114</v>
      </c>
      <c r="D1526" s="95">
        <v>125000</v>
      </c>
      <c r="E1526" s="93">
        <v>125000</v>
      </c>
      <c r="F1526" s="93" t="s">
        <v>5</v>
      </c>
      <c r="G1526" s="96">
        <f>Data!$E1526*VLOOKUP(Data!$F1526,tblXrate[],2,FALSE)</f>
        <v>125000</v>
      </c>
      <c r="H1526" s="93" t="s">
        <v>355</v>
      </c>
      <c r="I1526" s="93" t="s">
        <v>355</v>
      </c>
      <c r="J1526" s="93" t="s">
        <v>14</v>
      </c>
      <c r="K1526" s="93" t="str">
        <f>VLOOKUP(Data!$J1526,tblCountries[[Actual]:[Mapping]],2,FALSE)</f>
        <v>USA</v>
      </c>
      <c r="L1526" s="93" t="str">
        <f>VLOOKUP(Data!$J1526,tblCountries[[Actual]:[Continente]],3,FALSE)</f>
        <v>America</v>
      </c>
      <c r="M1526" s="93" t="s">
        <v>12</v>
      </c>
      <c r="N1526" s="97">
        <v>8</v>
      </c>
      <c r="O1526" s="98" t="s">
        <v>4021</v>
      </c>
      <c r="P1526" s="99" t="s">
        <v>4031</v>
      </c>
      <c r="Q1526" s="100" t="s">
        <v>4049</v>
      </c>
    </row>
    <row r="1527" spans="2:17" ht="15" customHeight="1" x14ac:dyDescent="0.25">
      <c r="B1527" s="93" t="s">
        <v>3522</v>
      </c>
      <c r="C1527" s="94">
        <v>41060.921516203707</v>
      </c>
      <c r="D1527" s="95">
        <v>74000</v>
      </c>
      <c r="E1527" s="93">
        <v>74000</v>
      </c>
      <c r="F1527" s="93" t="s">
        <v>85</v>
      </c>
      <c r="G1527" s="96">
        <f>Data!$E1527*VLOOKUP(Data!$F1527,tblXrate[],2,FALSE)</f>
        <v>72768.752704244194</v>
      </c>
      <c r="H1527" s="93" t="s">
        <v>385</v>
      </c>
      <c r="I1527" s="93" t="s">
        <v>19</v>
      </c>
      <c r="J1527" s="93" t="s">
        <v>87</v>
      </c>
      <c r="K1527" s="93" t="str">
        <f>VLOOKUP(Data!$J1527,tblCountries[[Actual]:[Mapping]],2,FALSE)</f>
        <v>Canada</v>
      </c>
      <c r="L1527" s="93" t="str">
        <f>VLOOKUP(Data!$J1527,tblCountries[[Actual]:[Continente]],3,FALSE)</f>
        <v>America</v>
      </c>
      <c r="M1527" s="93" t="s">
        <v>8</v>
      </c>
      <c r="N1527" s="97">
        <v>10</v>
      </c>
      <c r="O1527" s="99" t="s">
        <v>4020</v>
      </c>
      <c r="P1527" s="99" t="s">
        <v>4030</v>
      </c>
      <c r="Q1527" s="100" t="s">
        <v>4049</v>
      </c>
    </row>
    <row r="1528" spans="2:17" ht="15" customHeight="1" x14ac:dyDescent="0.25">
      <c r="B1528" s="93" t="s">
        <v>3523</v>
      </c>
      <c r="C1528" s="94">
        <v>41060.95579861111</v>
      </c>
      <c r="D1528" s="95" t="s">
        <v>1703</v>
      </c>
      <c r="E1528" s="93">
        <v>59000</v>
      </c>
      <c r="F1528" s="93" t="s">
        <v>5</v>
      </c>
      <c r="G1528" s="96">
        <f>Data!$E1528*VLOOKUP(Data!$F1528,tblXrate[],2,FALSE)</f>
        <v>59000</v>
      </c>
      <c r="H1528" s="93" t="s">
        <v>1704</v>
      </c>
      <c r="I1528" s="93" t="s">
        <v>51</v>
      </c>
      <c r="J1528" s="93" t="s">
        <v>14</v>
      </c>
      <c r="K1528" s="93" t="str">
        <f>VLOOKUP(Data!$J1528,tblCountries[[Actual]:[Mapping]],2,FALSE)</f>
        <v>USA</v>
      </c>
      <c r="L1528" s="93" t="str">
        <f>VLOOKUP(Data!$J1528,tblCountries[[Actual]:[Continente]],3,FALSE)</f>
        <v>America</v>
      </c>
      <c r="M1528" s="93" t="s">
        <v>8</v>
      </c>
      <c r="N1528" s="97">
        <v>15</v>
      </c>
      <c r="O1528" s="99" t="s">
        <v>4020</v>
      </c>
      <c r="P1528" s="99" t="s">
        <v>4030</v>
      </c>
      <c r="Q1528" s="100" t="s">
        <v>4049</v>
      </c>
    </row>
    <row r="1529" spans="2:17" ht="15" customHeight="1" x14ac:dyDescent="0.25">
      <c r="B1529" s="93" t="s">
        <v>3524</v>
      </c>
      <c r="C1529" s="94">
        <v>41060.96402777778</v>
      </c>
      <c r="D1529" s="95">
        <v>71500</v>
      </c>
      <c r="E1529" s="93">
        <v>71500</v>
      </c>
      <c r="F1529" s="93" t="s">
        <v>5</v>
      </c>
      <c r="G1529" s="96">
        <f>Data!$E1529*VLOOKUP(Data!$F1529,tblXrate[],2,FALSE)</f>
        <v>71500</v>
      </c>
      <c r="H1529" s="93" t="s">
        <v>1705</v>
      </c>
      <c r="I1529" s="93" t="s">
        <v>19</v>
      </c>
      <c r="J1529" s="93" t="s">
        <v>14</v>
      </c>
      <c r="K1529" s="93" t="str">
        <f>VLOOKUP(Data!$J1529,tblCountries[[Actual]:[Mapping]],2,FALSE)</f>
        <v>USA</v>
      </c>
      <c r="L1529" s="93" t="str">
        <f>VLOOKUP(Data!$J1529,tblCountries[[Actual]:[Continente]],3,FALSE)</f>
        <v>America</v>
      </c>
      <c r="M1529" s="93" t="s">
        <v>8</v>
      </c>
      <c r="N1529" s="97">
        <v>5</v>
      </c>
      <c r="O1529" s="98" t="s">
        <v>4021</v>
      </c>
      <c r="P1529" s="99" t="s">
        <v>4030</v>
      </c>
      <c r="Q1529" s="100" t="s">
        <v>4049</v>
      </c>
    </row>
    <row r="1530" spans="2:17" ht="15" customHeight="1" x14ac:dyDescent="0.25">
      <c r="B1530" s="93" t="s">
        <v>3525</v>
      </c>
      <c r="C1530" s="94">
        <v>41060.964675925927</v>
      </c>
      <c r="D1530" s="95" t="s">
        <v>1248</v>
      </c>
      <c r="E1530" s="93">
        <v>25000</v>
      </c>
      <c r="F1530" s="93" t="s">
        <v>68</v>
      </c>
      <c r="G1530" s="96">
        <f>Data!$E1530*VLOOKUP(Data!$F1530,tblXrate[],2,FALSE)</f>
        <v>39404.456801682099</v>
      </c>
      <c r="H1530" s="93" t="s">
        <v>1706</v>
      </c>
      <c r="I1530" s="93" t="s">
        <v>3938</v>
      </c>
      <c r="J1530" s="93" t="s">
        <v>70</v>
      </c>
      <c r="K1530" s="93" t="str">
        <f>VLOOKUP(Data!$J1530,tblCountries[[Actual]:[Mapping]],2,FALSE)</f>
        <v>UK</v>
      </c>
      <c r="L1530" s="93" t="str">
        <f>VLOOKUP(Data!$J1530,tblCountries[[Actual]:[Continente]],3,FALSE)</f>
        <v>Europa</v>
      </c>
      <c r="M1530" s="93" t="s">
        <v>8</v>
      </c>
      <c r="N1530" s="97">
        <v>2</v>
      </c>
      <c r="O1530" s="99" t="s">
        <v>4024</v>
      </c>
      <c r="P1530" s="99" t="s">
        <v>4029</v>
      </c>
      <c r="Q1530" s="100" t="s">
        <v>4048</v>
      </c>
    </row>
    <row r="1531" spans="2:17" ht="15" customHeight="1" x14ac:dyDescent="0.25">
      <c r="B1531" s="93" t="s">
        <v>3526</v>
      </c>
      <c r="C1531" s="94">
        <v>41060.965787037036</v>
      </c>
      <c r="D1531" s="95" t="s">
        <v>1707</v>
      </c>
      <c r="E1531" s="93">
        <v>70000</v>
      </c>
      <c r="F1531" s="93" t="s">
        <v>21</v>
      </c>
      <c r="G1531" s="96">
        <f>Data!$E1531*VLOOKUP(Data!$F1531,tblXrate[],2,FALSE)</f>
        <v>88927.960729412545</v>
      </c>
      <c r="H1531" s="93" t="s">
        <v>1708</v>
      </c>
      <c r="I1531" s="93" t="s">
        <v>66</v>
      </c>
      <c r="J1531" s="93" t="s">
        <v>23</v>
      </c>
      <c r="K1531" s="93" t="str">
        <f>VLOOKUP(Data!$J1531,tblCountries[[Actual]:[Mapping]],2,FALSE)</f>
        <v>Germany</v>
      </c>
      <c r="L1531" s="93" t="str">
        <f>VLOOKUP(Data!$J1531,tblCountries[[Actual]:[Continente]],3,FALSE)</f>
        <v>Europa</v>
      </c>
      <c r="M1531" s="93" t="s">
        <v>24</v>
      </c>
      <c r="N1531" s="97">
        <v>5</v>
      </c>
      <c r="O1531" s="98" t="s">
        <v>4021</v>
      </c>
      <c r="P1531" s="99" t="s">
        <v>4030</v>
      </c>
      <c r="Q1531" s="100" t="s">
        <v>4049</v>
      </c>
    </row>
    <row r="1532" spans="2:17" ht="15" customHeight="1" x14ac:dyDescent="0.25">
      <c r="B1532" s="93" t="s">
        <v>3527</v>
      </c>
      <c r="C1532" s="94">
        <v>41060.992083333331</v>
      </c>
      <c r="D1532" s="95" t="s">
        <v>1709</v>
      </c>
      <c r="E1532" s="93">
        <v>90000</v>
      </c>
      <c r="F1532" s="93" t="s">
        <v>5</v>
      </c>
      <c r="G1532" s="96">
        <f>Data!$E1532*VLOOKUP(Data!$F1532,tblXrate[],2,FALSE)</f>
        <v>90000</v>
      </c>
      <c r="H1532" s="93" t="s">
        <v>1710</v>
      </c>
      <c r="I1532" s="93" t="s">
        <v>51</v>
      </c>
      <c r="J1532" s="93" t="s">
        <v>14</v>
      </c>
      <c r="K1532" s="93" t="str">
        <f>VLOOKUP(Data!$J1532,tblCountries[[Actual]:[Mapping]],2,FALSE)</f>
        <v>USA</v>
      </c>
      <c r="L1532" s="93" t="str">
        <f>VLOOKUP(Data!$J1532,tblCountries[[Actual]:[Continente]],3,FALSE)</f>
        <v>America</v>
      </c>
      <c r="M1532" s="93" t="s">
        <v>8</v>
      </c>
      <c r="N1532" s="97">
        <v>25</v>
      </c>
      <c r="O1532" s="99" t="s">
        <v>4023</v>
      </c>
      <c r="P1532" s="99" t="s">
        <v>4030</v>
      </c>
      <c r="Q1532" s="100" t="s">
        <v>4049</v>
      </c>
    </row>
    <row r="1533" spans="2:17" ht="15" customHeight="1" x14ac:dyDescent="0.25">
      <c r="B1533" s="93" t="s">
        <v>3528</v>
      </c>
      <c r="C1533" s="94">
        <v>41061.001782407409</v>
      </c>
      <c r="D1533" s="95" t="s">
        <v>1183</v>
      </c>
      <c r="E1533" s="93">
        <v>700000</v>
      </c>
      <c r="F1533" s="93" t="s">
        <v>39</v>
      </c>
      <c r="G1533" s="96">
        <f>Data!$E1533*VLOOKUP(Data!$F1533,tblXrate[],2,FALSE)</f>
        <v>12465.541681209797</v>
      </c>
      <c r="H1533" s="93" t="s">
        <v>1711</v>
      </c>
      <c r="I1533" s="93" t="s">
        <v>51</v>
      </c>
      <c r="J1533" s="93" t="s">
        <v>7</v>
      </c>
      <c r="K1533" s="93" t="str">
        <f>VLOOKUP(Data!$J1533,tblCountries[[Actual]:[Mapping]],2,FALSE)</f>
        <v>India</v>
      </c>
      <c r="L1533" s="93" t="str">
        <f>VLOOKUP(Data!$J1533,tblCountries[[Actual]:[Continente]],3,FALSE)</f>
        <v>Asia</v>
      </c>
      <c r="M1533" s="93" t="s">
        <v>12</v>
      </c>
      <c r="N1533" s="97">
        <v>30</v>
      </c>
      <c r="O1533" s="99" t="s">
        <v>4023</v>
      </c>
      <c r="P1533" s="99" t="s">
        <v>4028</v>
      </c>
      <c r="Q1533" s="100" t="s">
        <v>4048</v>
      </c>
    </row>
    <row r="1534" spans="2:17" ht="15" customHeight="1" x14ac:dyDescent="0.25">
      <c r="B1534" s="93" t="s">
        <v>3529</v>
      </c>
      <c r="C1534" s="94">
        <v>41061.01290509259</v>
      </c>
      <c r="D1534" s="95" t="s">
        <v>1712</v>
      </c>
      <c r="E1534" s="93">
        <v>40000</v>
      </c>
      <c r="F1534" s="93" t="s">
        <v>5</v>
      </c>
      <c r="G1534" s="96">
        <f>Data!$E1534*VLOOKUP(Data!$F1534,tblXrate[],2,FALSE)</f>
        <v>40000</v>
      </c>
      <c r="H1534" s="93" t="s">
        <v>1713</v>
      </c>
      <c r="I1534" s="93" t="s">
        <v>19</v>
      </c>
      <c r="J1534" s="93" t="s">
        <v>14</v>
      </c>
      <c r="K1534" s="93" t="str">
        <f>VLOOKUP(Data!$J1534,tblCountries[[Actual]:[Mapping]],2,FALSE)</f>
        <v>USA</v>
      </c>
      <c r="L1534" s="93" t="str">
        <f>VLOOKUP(Data!$J1534,tblCountries[[Actual]:[Continente]],3,FALSE)</f>
        <v>America</v>
      </c>
      <c r="M1534" s="93" t="s">
        <v>8</v>
      </c>
      <c r="N1534" s="97">
        <v>8</v>
      </c>
      <c r="O1534" s="98" t="s">
        <v>4021</v>
      </c>
      <c r="P1534" s="99" t="s">
        <v>4029</v>
      </c>
      <c r="Q1534" s="100" t="s">
        <v>4048</v>
      </c>
    </row>
    <row r="1535" spans="2:17" ht="15" customHeight="1" x14ac:dyDescent="0.25">
      <c r="B1535" s="93" t="s">
        <v>3530</v>
      </c>
      <c r="C1535" s="94">
        <v>41061.016597222224</v>
      </c>
      <c r="D1535" s="95">
        <v>30000</v>
      </c>
      <c r="E1535" s="93">
        <v>30000</v>
      </c>
      <c r="F1535" s="93" t="s">
        <v>5</v>
      </c>
      <c r="G1535" s="96">
        <f>Data!$E1535*VLOOKUP(Data!$F1535,tblXrate[],2,FALSE)</f>
        <v>30000</v>
      </c>
      <c r="H1535" s="93" t="s">
        <v>1714</v>
      </c>
      <c r="I1535" s="93" t="s">
        <v>19</v>
      </c>
      <c r="J1535" s="93" t="s">
        <v>7</v>
      </c>
      <c r="K1535" s="93" t="str">
        <f>VLOOKUP(Data!$J1535,tblCountries[[Actual]:[Mapping]],2,FALSE)</f>
        <v>India</v>
      </c>
      <c r="L1535" s="93" t="str">
        <f>VLOOKUP(Data!$J1535,tblCountries[[Actual]:[Continente]],3,FALSE)</f>
        <v>Asia</v>
      </c>
      <c r="M1535" s="93" t="s">
        <v>12</v>
      </c>
      <c r="N1535" s="97">
        <v>4</v>
      </c>
      <c r="O1535" s="99" t="s">
        <v>4024</v>
      </c>
      <c r="P1535" s="99" t="s">
        <v>4029</v>
      </c>
      <c r="Q1535" s="100" t="s">
        <v>4048</v>
      </c>
    </row>
    <row r="1536" spans="2:17" ht="15" customHeight="1" x14ac:dyDescent="0.25">
      <c r="B1536" s="93" t="s">
        <v>3531</v>
      </c>
      <c r="C1536" s="94">
        <v>41061.061828703707</v>
      </c>
      <c r="D1536" s="95">
        <v>46325</v>
      </c>
      <c r="E1536" s="93">
        <v>46325</v>
      </c>
      <c r="F1536" s="93" t="s">
        <v>5</v>
      </c>
      <c r="G1536" s="96">
        <f>Data!$E1536*VLOOKUP(Data!$F1536,tblXrate[],2,FALSE)</f>
        <v>46325</v>
      </c>
      <c r="H1536" s="93" t="s">
        <v>1715</v>
      </c>
      <c r="I1536" s="93" t="s">
        <v>487</v>
      </c>
      <c r="J1536" s="93" t="s">
        <v>14</v>
      </c>
      <c r="K1536" s="93" t="str">
        <f>VLOOKUP(Data!$J1536,tblCountries[[Actual]:[Mapping]],2,FALSE)</f>
        <v>USA</v>
      </c>
      <c r="L1536" s="93" t="str">
        <f>VLOOKUP(Data!$J1536,tblCountries[[Actual]:[Continente]],3,FALSE)</f>
        <v>America</v>
      </c>
      <c r="M1536" s="93" t="s">
        <v>8</v>
      </c>
      <c r="N1536" s="97">
        <v>1</v>
      </c>
      <c r="O1536" s="99" t="s">
        <v>4024</v>
      </c>
      <c r="P1536" s="99" t="s">
        <v>4029</v>
      </c>
      <c r="Q1536" s="100" t="s">
        <v>4048</v>
      </c>
    </row>
    <row r="1537" spans="2:17" ht="15" customHeight="1" x14ac:dyDescent="0.25">
      <c r="B1537" s="93" t="s">
        <v>3532</v>
      </c>
      <c r="C1537" s="94">
        <v>41061.074803240743</v>
      </c>
      <c r="D1537" s="95">
        <v>15000</v>
      </c>
      <c r="E1537" s="93">
        <v>15000</v>
      </c>
      <c r="F1537" s="93" t="s">
        <v>5</v>
      </c>
      <c r="G1537" s="96">
        <f>Data!$E1537*VLOOKUP(Data!$F1537,tblXrate[],2,FALSE)</f>
        <v>15000</v>
      </c>
      <c r="H1537" s="93" t="s">
        <v>952</v>
      </c>
      <c r="I1537" s="93" t="s">
        <v>19</v>
      </c>
      <c r="J1537" s="93" t="s">
        <v>14</v>
      </c>
      <c r="K1537" s="93" t="str">
        <f>VLOOKUP(Data!$J1537,tblCountries[[Actual]:[Mapping]],2,FALSE)</f>
        <v>USA</v>
      </c>
      <c r="L1537" s="93" t="str">
        <f>VLOOKUP(Data!$J1537,tblCountries[[Actual]:[Continente]],3,FALSE)</f>
        <v>America</v>
      </c>
      <c r="M1537" s="93" t="s">
        <v>12</v>
      </c>
      <c r="N1537" s="97">
        <v>8</v>
      </c>
      <c r="O1537" s="98" t="s">
        <v>4021</v>
      </c>
      <c r="P1537" s="99" t="s">
        <v>4028</v>
      </c>
      <c r="Q1537" s="100" t="s">
        <v>4048</v>
      </c>
    </row>
    <row r="1538" spans="2:17" ht="15" customHeight="1" x14ac:dyDescent="0.25">
      <c r="B1538" s="93" t="s">
        <v>3533</v>
      </c>
      <c r="C1538" s="94">
        <v>41061.106273148151</v>
      </c>
      <c r="D1538" s="95">
        <v>31200</v>
      </c>
      <c r="E1538" s="93">
        <v>31200</v>
      </c>
      <c r="F1538" s="93" t="s">
        <v>5</v>
      </c>
      <c r="G1538" s="96">
        <f>Data!$E1538*VLOOKUP(Data!$F1538,tblXrate[],2,FALSE)</f>
        <v>31200</v>
      </c>
      <c r="H1538" s="93" t="s">
        <v>152</v>
      </c>
      <c r="I1538" s="93" t="s">
        <v>19</v>
      </c>
      <c r="J1538" s="93" t="s">
        <v>14</v>
      </c>
      <c r="K1538" s="93" t="str">
        <f>VLOOKUP(Data!$J1538,tblCountries[[Actual]:[Mapping]],2,FALSE)</f>
        <v>USA</v>
      </c>
      <c r="L1538" s="93" t="str">
        <f>VLOOKUP(Data!$J1538,tblCountries[[Actual]:[Continente]],3,FALSE)</f>
        <v>America</v>
      </c>
      <c r="M1538" s="93" t="s">
        <v>8</v>
      </c>
      <c r="N1538" s="97">
        <v>15</v>
      </c>
      <c r="O1538" s="99" t="s">
        <v>4020</v>
      </c>
      <c r="P1538" s="99" t="s">
        <v>4029</v>
      </c>
      <c r="Q1538" s="100" t="s">
        <v>4048</v>
      </c>
    </row>
    <row r="1539" spans="2:17" ht="15" customHeight="1" x14ac:dyDescent="0.25">
      <c r="B1539" s="93" t="s">
        <v>3534</v>
      </c>
      <c r="C1539" s="94">
        <v>41061.115520833337</v>
      </c>
      <c r="D1539" s="95" t="s">
        <v>456</v>
      </c>
      <c r="E1539" s="93">
        <v>500000</v>
      </c>
      <c r="F1539" s="93" t="s">
        <v>39</v>
      </c>
      <c r="G1539" s="96">
        <f>Data!$E1539*VLOOKUP(Data!$F1539,tblXrate[],2,FALSE)</f>
        <v>8903.9583437212841</v>
      </c>
      <c r="H1539" s="93" t="s">
        <v>242</v>
      </c>
      <c r="I1539" s="93" t="s">
        <v>19</v>
      </c>
      <c r="J1539" s="93" t="s">
        <v>7</v>
      </c>
      <c r="K1539" s="93" t="str">
        <f>VLOOKUP(Data!$J1539,tblCountries[[Actual]:[Mapping]],2,FALSE)</f>
        <v>India</v>
      </c>
      <c r="L1539" s="93" t="str">
        <f>VLOOKUP(Data!$J1539,tblCountries[[Actual]:[Continente]],3,FALSE)</f>
        <v>Asia</v>
      </c>
      <c r="M1539" s="93" t="s">
        <v>8</v>
      </c>
      <c r="N1539" s="97">
        <v>9</v>
      </c>
      <c r="O1539" s="98" t="s">
        <v>4021</v>
      </c>
      <c r="P1539" s="99" t="s">
        <v>4027</v>
      </c>
      <c r="Q1539" s="100" t="s">
        <v>4048</v>
      </c>
    </row>
    <row r="1540" spans="2:17" ht="15" customHeight="1" x14ac:dyDescent="0.25">
      <c r="B1540" s="93" t="s">
        <v>3535</v>
      </c>
      <c r="C1540" s="94">
        <v>41061.125740740739</v>
      </c>
      <c r="D1540" s="95">
        <v>1320</v>
      </c>
      <c r="E1540" s="93">
        <v>15840</v>
      </c>
      <c r="F1540" s="93" t="s">
        <v>5</v>
      </c>
      <c r="G1540" s="96">
        <f>Data!$E1540*VLOOKUP(Data!$F1540,tblXrate[],2,FALSE)</f>
        <v>15840</v>
      </c>
      <c r="H1540" s="93" t="s">
        <v>1716</v>
      </c>
      <c r="I1540" s="93" t="s">
        <v>19</v>
      </c>
      <c r="J1540" s="93" t="s">
        <v>1717</v>
      </c>
      <c r="K1540" s="93" t="str">
        <f>VLOOKUP(Data!$J1540,tblCountries[[Actual]:[Mapping]],2,FALSE)</f>
        <v>Peru</v>
      </c>
      <c r="L1540" s="93" t="str">
        <f>VLOOKUP(Data!$J1540,tblCountries[[Actual]:[Continente]],3,FALSE)</f>
        <v>America</v>
      </c>
      <c r="M1540" s="93" t="s">
        <v>12</v>
      </c>
      <c r="N1540" s="97">
        <v>8</v>
      </c>
      <c r="O1540" s="98" t="s">
        <v>4021</v>
      </c>
      <c r="P1540" s="99" t="s">
        <v>4028</v>
      </c>
      <c r="Q1540" s="100" t="s">
        <v>4048</v>
      </c>
    </row>
    <row r="1541" spans="2:17" ht="15" customHeight="1" x14ac:dyDescent="0.25">
      <c r="B1541" s="93" t="s">
        <v>3536</v>
      </c>
      <c r="C1541" s="94">
        <v>41061.130219907405</v>
      </c>
      <c r="D1541" s="95" t="s">
        <v>1718</v>
      </c>
      <c r="E1541" s="93">
        <v>850000</v>
      </c>
      <c r="F1541" s="93" t="s">
        <v>39</v>
      </c>
      <c r="G1541" s="96">
        <f>Data!$E1541*VLOOKUP(Data!$F1541,tblXrate[],2,FALSE)</f>
        <v>15136.729184326183</v>
      </c>
      <c r="H1541" s="93" t="s">
        <v>1719</v>
      </c>
      <c r="I1541" s="93" t="s">
        <v>19</v>
      </c>
      <c r="J1541" s="93" t="s">
        <v>7</v>
      </c>
      <c r="K1541" s="93" t="str">
        <f>VLOOKUP(Data!$J1541,tblCountries[[Actual]:[Mapping]],2,FALSE)</f>
        <v>India</v>
      </c>
      <c r="L1541" s="93" t="str">
        <f>VLOOKUP(Data!$J1541,tblCountries[[Actual]:[Continente]],3,FALSE)</f>
        <v>Asia</v>
      </c>
      <c r="M1541" s="93" t="s">
        <v>8</v>
      </c>
      <c r="N1541" s="97">
        <v>5</v>
      </c>
      <c r="O1541" s="98" t="s">
        <v>4021</v>
      </c>
      <c r="P1541" s="99" t="s">
        <v>4028</v>
      </c>
      <c r="Q1541" s="100" t="s">
        <v>4048</v>
      </c>
    </row>
    <row r="1542" spans="2:17" ht="15" customHeight="1" x14ac:dyDescent="0.25">
      <c r="B1542" s="93" t="s">
        <v>3537</v>
      </c>
      <c r="C1542" s="94">
        <v>41061.174212962964</v>
      </c>
      <c r="D1542" s="95">
        <v>41000</v>
      </c>
      <c r="E1542" s="93">
        <v>41000</v>
      </c>
      <c r="F1542" s="93" t="s">
        <v>5</v>
      </c>
      <c r="G1542" s="96">
        <f>Data!$E1542*VLOOKUP(Data!$F1542,tblXrate[],2,FALSE)</f>
        <v>41000</v>
      </c>
      <c r="H1542" s="93" t="s">
        <v>1177</v>
      </c>
      <c r="I1542" s="93" t="s">
        <v>355</v>
      </c>
      <c r="J1542" s="93" t="s">
        <v>14</v>
      </c>
      <c r="K1542" s="93" t="str">
        <f>VLOOKUP(Data!$J1542,tblCountries[[Actual]:[Mapping]],2,FALSE)</f>
        <v>USA</v>
      </c>
      <c r="L1542" s="93" t="str">
        <f>VLOOKUP(Data!$J1542,tblCountries[[Actual]:[Continente]],3,FALSE)</f>
        <v>America</v>
      </c>
      <c r="M1542" s="93" t="s">
        <v>8</v>
      </c>
      <c r="N1542" s="97">
        <v>10</v>
      </c>
      <c r="O1542" s="99" t="s">
        <v>4020</v>
      </c>
      <c r="P1542" s="99" t="s">
        <v>4029</v>
      </c>
      <c r="Q1542" s="100" t="s">
        <v>4048</v>
      </c>
    </row>
    <row r="1543" spans="2:17" ht="15" customHeight="1" x14ac:dyDescent="0.25">
      <c r="B1543" s="93" t="s">
        <v>3538</v>
      </c>
      <c r="C1543" s="94">
        <v>41061.197557870371</v>
      </c>
      <c r="D1543" s="95">
        <v>11000</v>
      </c>
      <c r="E1543" s="93">
        <v>11000</v>
      </c>
      <c r="F1543" s="93" t="s">
        <v>5</v>
      </c>
      <c r="G1543" s="96">
        <f>Data!$E1543*VLOOKUP(Data!$F1543,tblXrate[],2,FALSE)</f>
        <v>11000</v>
      </c>
      <c r="H1543" s="93" t="s">
        <v>751</v>
      </c>
      <c r="I1543" s="93" t="s">
        <v>51</v>
      </c>
      <c r="J1543" s="93" t="s">
        <v>1028</v>
      </c>
      <c r="K1543" s="93" t="str">
        <f>VLOOKUP(Data!$J1543,tblCountries[[Actual]:[Mapping]],2,FALSE)</f>
        <v>Mexico</v>
      </c>
      <c r="L1543" s="93" t="str">
        <f>VLOOKUP(Data!$J1543,tblCountries[[Actual]:[Continente]],3,FALSE)</f>
        <v>America</v>
      </c>
      <c r="M1543" s="93" t="s">
        <v>8</v>
      </c>
      <c r="N1543" s="97">
        <v>2</v>
      </c>
      <c r="O1543" s="99" t="s">
        <v>4024</v>
      </c>
      <c r="P1543" s="99" t="s">
        <v>4027</v>
      </c>
      <c r="Q1543" s="100" t="s">
        <v>4048</v>
      </c>
    </row>
    <row r="1544" spans="2:17" ht="15" customHeight="1" x14ac:dyDescent="0.25">
      <c r="B1544" s="93" t="s">
        <v>3539</v>
      </c>
      <c r="C1544" s="94">
        <v>41061.230914351851</v>
      </c>
      <c r="D1544" s="95" t="s">
        <v>1720</v>
      </c>
      <c r="E1544" s="93">
        <v>35000</v>
      </c>
      <c r="F1544" s="93" t="s">
        <v>68</v>
      </c>
      <c r="G1544" s="96">
        <f>Data!$E1544*VLOOKUP(Data!$F1544,tblXrate[],2,FALSE)</f>
        <v>55166.239522354947</v>
      </c>
      <c r="H1544" s="93" t="s">
        <v>1721</v>
      </c>
      <c r="I1544" s="93" t="s">
        <v>3940</v>
      </c>
      <c r="J1544" s="93" t="s">
        <v>70</v>
      </c>
      <c r="K1544" s="93" t="str">
        <f>VLOOKUP(Data!$J1544,tblCountries[[Actual]:[Mapping]],2,FALSE)</f>
        <v>UK</v>
      </c>
      <c r="L1544" s="93" t="str">
        <f>VLOOKUP(Data!$J1544,tblCountries[[Actual]:[Continente]],3,FALSE)</f>
        <v>Europa</v>
      </c>
      <c r="M1544" s="93" t="s">
        <v>17</v>
      </c>
      <c r="N1544" s="97">
        <v>30</v>
      </c>
      <c r="O1544" s="99" t="s">
        <v>4023</v>
      </c>
      <c r="P1544" s="99" t="s">
        <v>4030</v>
      </c>
      <c r="Q1544" s="100" t="s">
        <v>4049</v>
      </c>
    </row>
    <row r="1545" spans="2:17" ht="15" customHeight="1" x14ac:dyDescent="0.25">
      <c r="B1545" s="93" t="s">
        <v>3540</v>
      </c>
      <c r="C1545" s="94">
        <v>41061.234398148146</v>
      </c>
      <c r="D1545" s="95">
        <v>240000</v>
      </c>
      <c r="E1545" s="93">
        <v>240000</v>
      </c>
      <c r="F1545" s="93" t="s">
        <v>3908</v>
      </c>
      <c r="G1545" s="96">
        <f>Data!$E1545*VLOOKUP(Data!$F1545,tblXrate[],2,FALSE)</f>
        <v>5689.2125418690484</v>
      </c>
      <c r="H1545" s="93" t="s">
        <v>1722</v>
      </c>
      <c r="I1545" s="93" t="s">
        <v>51</v>
      </c>
      <c r="J1545" s="93" t="s">
        <v>346</v>
      </c>
      <c r="K1545" s="93" t="str">
        <f>VLOOKUP(Data!$J1545,tblCountries[[Actual]:[Mapping]],2,FALSE)</f>
        <v>Philippines</v>
      </c>
      <c r="L1545" s="93" t="str">
        <f>VLOOKUP(Data!$J1545,tblCountries[[Actual]:[Continente]],3,FALSE)</f>
        <v>Asia</v>
      </c>
      <c r="M1545" s="93" t="s">
        <v>8</v>
      </c>
      <c r="N1545" s="97">
        <v>15</v>
      </c>
      <c r="O1545" s="99" t="s">
        <v>4020</v>
      </c>
      <c r="P1545" s="99" t="s">
        <v>4027</v>
      </c>
      <c r="Q1545" s="100" t="s">
        <v>4048</v>
      </c>
    </row>
    <row r="1546" spans="2:17" ht="15" customHeight="1" x14ac:dyDescent="0.25">
      <c r="B1546" s="93" t="s">
        <v>3541</v>
      </c>
      <c r="C1546" s="94">
        <v>41061.244571759256</v>
      </c>
      <c r="D1546" s="95">
        <v>17728.57</v>
      </c>
      <c r="E1546" s="93">
        <v>17728</v>
      </c>
      <c r="F1546" s="93" t="s">
        <v>5</v>
      </c>
      <c r="G1546" s="96">
        <f>Data!$E1546*VLOOKUP(Data!$F1546,tblXrate[],2,FALSE)</f>
        <v>17728</v>
      </c>
      <c r="H1546" s="93" t="s">
        <v>465</v>
      </c>
      <c r="I1546" s="93" t="s">
        <v>19</v>
      </c>
      <c r="J1546" s="93" t="s">
        <v>165</v>
      </c>
      <c r="K1546" s="93" t="str">
        <f>VLOOKUP(Data!$J1546,tblCountries[[Actual]:[Mapping]],2,FALSE)</f>
        <v>Mexico</v>
      </c>
      <c r="L1546" s="93" t="str">
        <f>VLOOKUP(Data!$J1546,tblCountries[[Actual]:[Continente]],3,FALSE)</f>
        <v>America</v>
      </c>
      <c r="M1546" s="93" t="s">
        <v>8</v>
      </c>
      <c r="N1546" s="97">
        <v>3</v>
      </c>
      <c r="O1546" s="99" t="s">
        <v>4024</v>
      </c>
      <c r="P1546" s="99" t="s">
        <v>4028</v>
      </c>
      <c r="Q1546" s="100" t="s">
        <v>4048</v>
      </c>
    </row>
    <row r="1547" spans="2:17" ht="15" customHeight="1" x14ac:dyDescent="0.25">
      <c r="B1547" s="93" t="s">
        <v>3542</v>
      </c>
      <c r="C1547" s="94">
        <v>41061.247453703705</v>
      </c>
      <c r="D1547" s="95" t="s">
        <v>1723</v>
      </c>
      <c r="E1547" s="93">
        <v>120000</v>
      </c>
      <c r="F1547" s="93" t="s">
        <v>1724</v>
      </c>
      <c r="G1547" s="96">
        <f>Data!$E1547*VLOOKUP(Data!$F1547,tblXrate[],2,FALSE)</f>
        <v>13745.704467353951</v>
      </c>
      <c r="H1547" s="93" t="s">
        <v>1725</v>
      </c>
      <c r="I1547" s="93" t="s">
        <v>487</v>
      </c>
      <c r="J1547" s="93" t="s">
        <v>1726</v>
      </c>
      <c r="K1547" s="93" t="str">
        <f>VLOOKUP(Data!$J1547,tblCountries[[Actual]:[Mapping]],2,FALSE)</f>
        <v>Morocco</v>
      </c>
      <c r="L1547" s="93" t="str">
        <f>VLOOKUP(Data!$J1547,tblCountries[[Actual]:[Continente]],3,FALSE)</f>
        <v>Africa</v>
      </c>
      <c r="M1547" s="93" t="s">
        <v>12</v>
      </c>
      <c r="N1547" s="97">
        <v>8</v>
      </c>
      <c r="O1547" s="98" t="s">
        <v>4021</v>
      </c>
      <c r="P1547" s="99" t="s">
        <v>4028</v>
      </c>
      <c r="Q1547" s="100" t="s">
        <v>4048</v>
      </c>
    </row>
    <row r="1548" spans="2:17" ht="15" customHeight="1" x14ac:dyDescent="0.25">
      <c r="B1548" s="93" t="s">
        <v>3543</v>
      </c>
      <c r="C1548" s="94">
        <v>41061.262025462966</v>
      </c>
      <c r="D1548" s="95">
        <v>50000</v>
      </c>
      <c r="E1548" s="93">
        <v>50000</v>
      </c>
      <c r="F1548" s="93" t="s">
        <v>5</v>
      </c>
      <c r="G1548" s="96">
        <f>Data!$E1548*VLOOKUP(Data!$F1548,tblXrate[],2,FALSE)</f>
        <v>50000</v>
      </c>
      <c r="H1548" s="93" t="s">
        <v>1366</v>
      </c>
      <c r="I1548" s="93" t="s">
        <v>309</v>
      </c>
      <c r="J1548" s="93" t="s">
        <v>14</v>
      </c>
      <c r="K1548" s="93" t="str">
        <f>VLOOKUP(Data!$J1548,tblCountries[[Actual]:[Mapping]],2,FALSE)</f>
        <v>USA</v>
      </c>
      <c r="L1548" s="93" t="str">
        <f>VLOOKUP(Data!$J1548,tblCountries[[Actual]:[Continente]],3,FALSE)</f>
        <v>America</v>
      </c>
      <c r="M1548" s="93" t="s">
        <v>8</v>
      </c>
      <c r="N1548" s="97">
        <v>15</v>
      </c>
      <c r="O1548" s="99" t="s">
        <v>4020</v>
      </c>
      <c r="P1548" s="99" t="s">
        <v>4030</v>
      </c>
      <c r="Q1548" s="100" t="s">
        <v>4049</v>
      </c>
    </row>
    <row r="1549" spans="2:17" ht="15" customHeight="1" x14ac:dyDescent="0.25">
      <c r="B1549" s="93" t="s">
        <v>3544</v>
      </c>
      <c r="C1549" s="94">
        <v>41061.272094907406</v>
      </c>
      <c r="D1549" s="95">
        <v>80000</v>
      </c>
      <c r="E1549" s="93">
        <v>80000</v>
      </c>
      <c r="F1549" s="93" t="s">
        <v>85</v>
      </c>
      <c r="G1549" s="96">
        <f>Data!$E1549*VLOOKUP(Data!$F1549,tblXrate[],2,FALSE)</f>
        <v>78668.921842426149</v>
      </c>
      <c r="H1549" s="93" t="s">
        <v>1727</v>
      </c>
      <c r="I1549" s="93" t="s">
        <v>19</v>
      </c>
      <c r="J1549" s="93" t="s">
        <v>87</v>
      </c>
      <c r="K1549" s="93" t="str">
        <f>VLOOKUP(Data!$J1549,tblCountries[[Actual]:[Mapping]],2,FALSE)</f>
        <v>Canada</v>
      </c>
      <c r="L1549" s="93" t="str">
        <f>VLOOKUP(Data!$J1549,tblCountries[[Actual]:[Continente]],3,FALSE)</f>
        <v>America</v>
      </c>
      <c r="M1549" s="93" t="s">
        <v>8</v>
      </c>
      <c r="N1549" s="97">
        <v>7</v>
      </c>
      <c r="O1549" s="98" t="s">
        <v>4021</v>
      </c>
      <c r="P1549" s="99" t="s">
        <v>4030</v>
      </c>
      <c r="Q1549" s="100" t="s">
        <v>4049</v>
      </c>
    </row>
    <row r="1550" spans="2:17" ht="15" customHeight="1" x14ac:dyDescent="0.25">
      <c r="B1550" s="93" t="s">
        <v>3545</v>
      </c>
      <c r="C1550" s="94">
        <v>41061.287407407406</v>
      </c>
      <c r="D1550" s="95">
        <v>85000</v>
      </c>
      <c r="E1550" s="93">
        <v>85000</v>
      </c>
      <c r="F1550" s="93" t="s">
        <v>5</v>
      </c>
      <c r="G1550" s="96">
        <f>Data!$E1550*VLOOKUP(Data!$F1550,tblXrate[],2,FALSE)</f>
        <v>85000</v>
      </c>
      <c r="H1550" s="93" t="s">
        <v>1728</v>
      </c>
      <c r="I1550" s="93" t="s">
        <v>3938</v>
      </c>
      <c r="J1550" s="93" t="s">
        <v>14</v>
      </c>
      <c r="K1550" s="93" t="str">
        <f>VLOOKUP(Data!$J1550,tblCountries[[Actual]:[Mapping]],2,FALSE)</f>
        <v>USA</v>
      </c>
      <c r="L1550" s="93" t="str">
        <f>VLOOKUP(Data!$J1550,tblCountries[[Actual]:[Continente]],3,FALSE)</f>
        <v>America</v>
      </c>
      <c r="M1550" s="93" t="s">
        <v>8</v>
      </c>
      <c r="N1550" s="97">
        <v>10</v>
      </c>
      <c r="O1550" s="99" t="s">
        <v>4020</v>
      </c>
      <c r="P1550" s="99" t="s">
        <v>4030</v>
      </c>
      <c r="Q1550" s="100" t="s">
        <v>4049</v>
      </c>
    </row>
    <row r="1551" spans="2:17" ht="15" customHeight="1" x14ac:dyDescent="0.25">
      <c r="B1551" s="93" t="s">
        <v>3546</v>
      </c>
      <c r="C1551" s="94">
        <v>41061.30736111111</v>
      </c>
      <c r="D1551" s="95">
        <v>100000</v>
      </c>
      <c r="E1551" s="93">
        <v>100000</v>
      </c>
      <c r="F1551" s="93" t="s">
        <v>81</v>
      </c>
      <c r="G1551" s="96">
        <f>Data!$E1551*VLOOKUP(Data!$F1551,tblXrate[],2,FALSE)</f>
        <v>101990.96564026357</v>
      </c>
      <c r="H1551" s="93" t="s">
        <v>769</v>
      </c>
      <c r="I1551" s="93" t="s">
        <v>51</v>
      </c>
      <c r="J1551" s="93" t="s">
        <v>83</v>
      </c>
      <c r="K1551" s="93" t="str">
        <f>VLOOKUP(Data!$J1551,tblCountries[[Actual]:[Mapping]],2,FALSE)</f>
        <v>Australia</v>
      </c>
      <c r="L1551" s="93" t="str">
        <f>VLOOKUP(Data!$J1551,tblCountries[[Actual]:[Continente]],3,FALSE)</f>
        <v>Oceania</v>
      </c>
      <c r="M1551" s="93" t="s">
        <v>8</v>
      </c>
      <c r="N1551" s="97">
        <v>20</v>
      </c>
      <c r="O1551" s="99" t="s">
        <v>4022</v>
      </c>
      <c r="P1551" s="99" t="s">
        <v>4031</v>
      </c>
      <c r="Q1551" s="100" t="s">
        <v>4049</v>
      </c>
    </row>
    <row r="1552" spans="2:17" ht="15" customHeight="1" x14ac:dyDescent="0.25">
      <c r="B1552" s="93" t="s">
        <v>3547</v>
      </c>
      <c r="C1552" s="94">
        <v>41061.337893518517</v>
      </c>
      <c r="D1552" s="95" t="s">
        <v>1729</v>
      </c>
      <c r="E1552" s="93">
        <v>5650000</v>
      </c>
      <c r="F1552" s="93" t="s">
        <v>39</v>
      </c>
      <c r="G1552" s="96">
        <f>Data!$E1552*VLOOKUP(Data!$F1552,tblXrate[],2,FALSE)</f>
        <v>100614.72928405051</v>
      </c>
      <c r="H1552" s="93" t="s">
        <v>359</v>
      </c>
      <c r="I1552" s="93" t="s">
        <v>3938</v>
      </c>
      <c r="J1552" s="93" t="s">
        <v>7</v>
      </c>
      <c r="K1552" s="93" t="str">
        <f>VLOOKUP(Data!$J1552,tblCountries[[Actual]:[Mapping]],2,FALSE)</f>
        <v>India</v>
      </c>
      <c r="L1552" s="93" t="str">
        <f>VLOOKUP(Data!$J1552,tblCountries[[Actual]:[Continente]],3,FALSE)</f>
        <v>Asia</v>
      </c>
      <c r="M1552" s="93" t="s">
        <v>17</v>
      </c>
      <c r="N1552" s="97">
        <v>6</v>
      </c>
      <c r="O1552" s="98" t="s">
        <v>4021</v>
      </c>
      <c r="P1552" s="99" t="s">
        <v>4031</v>
      </c>
      <c r="Q1552" s="100" t="s">
        <v>4049</v>
      </c>
    </row>
    <row r="1553" spans="2:17" ht="15" customHeight="1" x14ac:dyDescent="0.25">
      <c r="B1553" s="93" t="s">
        <v>3548</v>
      </c>
      <c r="C1553" s="94">
        <v>41061.369803240741</v>
      </c>
      <c r="D1553" s="95">
        <v>85000</v>
      </c>
      <c r="E1553" s="93">
        <v>85000</v>
      </c>
      <c r="F1553" s="93" t="s">
        <v>81</v>
      </c>
      <c r="G1553" s="96">
        <f>Data!$E1553*VLOOKUP(Data!$F1553,tblXrate[],2,FALSE)</f>
        <v>86692.320794224041</v>
      </c>
      <c r="H1553" s="93" t="s">
        <v>1730</v>
      </c>
      <c r="I1553" s="93" t="s">
        <v>19</v>
      </c>
      <c r="J1553" s="93" t="s">
        <v>83</v>
      </c>
      <c r="K1553" s="93" t="str">
        <f>VLOOKUP(Data!$J1553,tblCountries[[Actual]:[Mapping]],2,FALSE)</f>
        <v>Australia</v>
      </c>
      <c r="L1553" s="93" t="str">
        <f>VLOOKUP(Data!$J1553,tblCountries[[Actual]:[Continente]],3,FALSE)</f>
        <v>Oceania</v>
      </c>
      <c r="M1553" s="93" t="s">
        <v>8</v>
      </c>
      <c r="N1553" s="97">
        <v>30</v>
      </c>
      <c r="O1553" s="99" t="s">
        <v>4023</v>
      </c>
      <c r="P1553" s="99" t="s">
        <v>4030</v>
      </c>
      <c r="Q1553" s="100" t="s">
        <v>4049</v>
      </c>
    </row>
    <row r="1554" spans="2:17" ht="15" customHeight="1" x14ac:dyDescent="0.25">
      <c r="B1554" s="93" t="s">
        <v>3549</v>
      </c>
      <c r="C1554" s="94">
        <v>41061.45517361111</v>
      </c>
      <c r="D1554" s="95" t="s">
        <v>1731</v>
      </c>
      <c r="E1554" s="93">
        <v>120000</v>
      </c>
      <c r="F1554" s="93" t="s">
        <v>81</v>
      </c>
      <c r="G1554" s="96">
        <f>Data!$E1554*VLOOKUP(Data!$F1554,tblXrate[],2,FALSE)</f>
        <v>122389.15876831629</v>
      </c>
      <c r="H1554" s="93" t="s">
        <v>852</v>
      </c>
      <c r="I1554" s="93" t="s">
        <v>19</v>
      </c>
      <c r="J1554" s="93" t="s">
        <v>83</v>
      </c>
      <c r="K1554" s="93" t="str">
        <f>VLOOKUP(Data!$J1554,tblCountries[[Actual]:[Mapping]],2,FALSE)</f>
        <v>Australia</v>
      </c>
      <c r="L1554" s="93" t="str">
        <f>VLOOKUP(Data!$J1554,tblCountries[[Actual]:[Continente]],3,FALSE)</f>
        <v>Oceania</v>
      </c>
      <c r="M1554" s="93" t="s">
        <v>17</v>
      </c>
      <c r="N1554" s="97">
        <v>5</v>
      </c>
      <c r="O1554" s="98" t="s">
        <v>4021</v>
      </c>
      <c r="P1554" s="99" t="s">
        <v>4031</v>
      </c>
      <c r="Q1554" s="100" t="s">
        <v>4049</v>
      </c>
    </row>
    <row r="1555" spans="2:17" ht="15" customHeight="1" x14ac:dyDescent="0.25">
      <c r="B1555" s="93" t="s">
        <v>3550</v>
      </c>
      <c r="C1555" s="94">
        <v>41061.456932870373</v>
      </c>
      <c r="D1555" s="95" t="s">
        <v>418</v>
      </c>
      <c r="E1555" s="93">
        <v>360000</v>
      </c>
      <c r="F1555" s="93" t="s">
        <v>39</v>
      </c>
      <c r="G1555" s="96">
        <f>Data!$E1555*VLOOKUP(Data!$F1555,tblXrate[],2,FALSE)</f>
        <v>6410.8500074793246</v>
      </c>
      <c r="H1555" s="93" t="s">
        <v>1732</v>
      </c>
      <c r="I1555" s="93" t="s">
        <v>51</v>
      </c>
      <c r="J1555" s="93" t="s">
        <v>7</v>
      </c>
      <c r="K1555" s="93" t="str">
        <f>VLOOKUP(Data!$J1555,tblCountries[[Actual]:[Mapping]],2,FALSE)</f>
        <v>India</v>
      </c>
      <c r="L1555" s="93" t="str">
        <f>VLOOKUP(Data!$J1555,tblCountries[[Actual]:[Continente]],3,FALSE)</f>
        <v>Asia</v>
      </c>
      <c r="M1555" s="93" t="s">
        <v>17</v>
      </c>
      <c r="N1555" s="97">
        <v>8</v>
      </c>
      <c r="O1555" s="98" t="s">
        <v>4021</v>
      </c>
      <c r="P1555" s="99" t="s">
        <v>4027</v>
      </c>
      <c r="Q1555" s="100" t="s">
        <v>4048</v>
      </c>
    </row>
    <row r="1556" spans="2:17" ht="15" customHeight="1" x14ac:dyDescent="0.25">
      <c r="B1556" s="93" t="s">
        <v>3551</v>
      </c>
      <c r="C1556" s="94">
        <v>41061.543958333335</v>
      </c>
      <c r="D1556" s="95">
        <v>44000</v>
      </c>
      <c r="E1556" s="93">
        <v>44000</v>
      </c>
      <c r="F1556" s="93" t="s">
        <v>5</v>
      </c>
      <c r="G1556" s="96">
        <f>Data!$E1556*VLOOKUP(Data!$F1556,tblXrate[],2,FALSE)</f>
        <v>44000</v>
      </c>
      <c r="H1556" s="93" t="s">
        <v>1733</v>
      </c>
      <c r="I1556" s="93" t="s">
        <v>19</v>
      </c>
      <c r="J1556" s="93" t="s">
        <v>14</v>
      </c>
      <c r="K1556" s="93" t="str">
        <f>VLOOKUP(Data!$J1556,tblCountries[[Actual]:[Mapping]],2,FALSE)</f>
        <v>USA</v>
      </c>
      <c r="L1556" s="93" t="str">
        <f>VLOOKUP(Data!$J1556,tblCountries[[Actual]:[Continente]],3,FALSE)</f>
        <v>America</v>
      </c>
      <c r="M1556" s="93" t="s">
        <v>8</v>
      </c>
      <c r="N1556" s="97">
        <v>3.5</v>
      </c>
      <c r="O1556" s="99" t="s">
        <v>4024</v>
      </c>
      <c r="P1556" s="99" t="s">
        <v>4029</v>
      </c>
      <c r="Q1556" s="100" t="s">
        <v>4048</v>
      </c>
    </row>
    <row r="1557" spans="2:17" ht="15" customHeight="1" x14ac:dyDescent="0.25">
      <c r="B1557" s="93" t="s">
        <v>3552</v>
      </c>
      <c r="C1557" s="94">
        <v>41061.606030092589</v>
      </c>
      <c r="D1557" s="95">
        <v>250000</v>
      </c>
      <c r="E1557" s="93">
        <v>250000</v>
      </c>
      <c r="F1557" s="93" t="s">
        <v>39</v>
      </c>
      <c r="G1557" s="96">
        <f>Data!$E1557*VLOOKUP(Data!$F1557,tblXrate[],2,FALSE)</f>
        <v>4451.9791718606421</v>
      </c>
      <c r="H1557" s="93" t="s">
        <v>1734</v>
      </c>
      <c r="I1557" s="93" t="s">
        <v>278</v>
      </c>
      <c r="J1557" s="93" t="s">
        <v>7</v>
      </c>
      <c r="K1557" s="93" t="str">
        <f>VLOOKUP(Data!$J1557,tblCountries[[Actual]:[Mapping]],2,FALSE)</f>
        <v>India</v>
      </c>
      <c r="L1557" s="93" t="str">
        <f>VLOOKUP(Data!$J1557,tblCountries[[Actual]:[Continente]],3,FALSE)</f>
        <v>Asia</v>
      </c>
      <c r="M1557" s="93" t="s">
        <v>8</v>
      </c>
      <c r="N1557" s="97">
        <v>2.5</v>
      </c>
      <c r="O1557" s="99" t="s">
        <v>4024</v>
      </c>
      <c r="P1557" s="99" t="s">
        <v>4027</v>
      </c>
      <c r="Q1557" s="100" t="s">
        <v>4048</v>
      </c>
    </row>
    <row r="1558" spans="2:17" ht="15" customHeight="1" x14ac:dyDescent="0.25">
      <c r="B1558" s="93" t="s">
        <v>3553</v>
      </c>
      <c r="C1558" s="94">
        <v>41061.618530092594</v>
      </c>
      <c r="D1558" s="95">
        <v>4500</v>
      </c>
      <c r="E1558" s="93">
        <v>4500</v>
      </c>
      <c r="F1558" s="93" t="s">
        <v>5</v>
      </c>
      <c r="G1558" s="96">
        <f>Data!$E1558*VLOOKUP(Data!$F1558,tblXrate[],2,FALSE)</f>
        <v>4500</v>
      </c>
      <c r="H1558" s="93" t="s">
        <v>1735</v>
      </c>
      <c r="I1558" s="93" t="s">
        <v>19</v>
      </c>
      <c r="J1558" s="93" t="s">
        <v>16</v>
      </c>
      <c r="K1558" s="93" t="str">
        <f>VLOOKUP(Data!$J1558,tblCountries[[Actual]:[Mapping]],2,FALSE)</f>
        <v>Pakistan</v>
      </c>
      <c r="L1558" s="93" t="str">
        <f>VLOOKUP(Data!$J1558,tblCountries[[Actual]:[Continente]],3,FALSE)</f>
        <v>Asia</v>
      </c>
      <c r="M1558" s="93" t="s">
        <v>8</v>
      </c>
      <c r="N1558" s="97">
        <v>6</v>
      </c>
      <c r="O1558" s="98" t="s">
        <v>4021</v>
      </c>
      <c r="P1558" s="99" t="s">
        <v>4027</v>
      </c>
      <c r="Q1558" s="100" t="s">
        <v>4048</v>
      </c>
    </row>
    <row r="1559" spans="2:17" ht="15" customHeight="1" x14ac:dyDescent="0.25">
      <c r="B1559" s="93" t="s">
        <v>3554</v>
      </c>
      <c r="C1559" s="94">
        <v>41061.631562499999</v>
      </c>
      <c r="D1559" s="95">
        <v>1700000</v>
      </c>
      <c r="E1559" s="93">
        <v>1700000</v>
      </c>
      <c r="F1559" s="93" t="s">
        <v>39</v>
      </c>
      <c r="G1559" s="96">
        <f>Data!$E1559*VLOOKUP(Data!$F1559,tblXrate[],2,FALSE)</f>
        <v>30273.458368652366</v>
      </c>
      <c r="H1559" s="93" t="s">
        <v>1736</v>
      </c>
      <c r="I1559" s="93" t="s">
        <v>3940</v>
      </c>
      <c r="J1559" s="93" t="s">
        <v>7</v>
      </c>
      <c r="K1559" s="93" t="str">
        <f>VLOOKUP(Data!$J1559,tblCountries[[Actual]:[Mapping]],2,FALSE)</f>
        <v>India</v>
      </c>
      <c r="L1559" s="93" t="str">
        <f>VLOOKUP(Data!$J1559,tblCountries[[Actual]:[Continente]],3,FALSE)</f>
        <v>Asia</v>
      </c>
      <c r="M1559" s="93" t="s">
        <v>8</v>
      </c>
      <c r="N1559" s="97">
        <v>6</v>
      </c>
      <c r="O1559" s="98" t="s">
        <v>4021</v>
      </c>
      <c r="P1559" s="99" t="s">
        <v>4029</v>
      </c>
      <c r="Q1559" s="100" t="s">
        <v>4048</v>
      </c>
    </row>
    <row r="1560" spans="2:17" ht="15" customHeight="1" x14ac:dyDescent="0.25">
      <c r="B1560" s="93" t="s">
        <v>3555</v>
      </c>
      <c r="C1560" s="94">
        <v>41061.652314814812</v>
      </c>
      <c r="D1560" s="95" t="s">
        <v>1737</v>
      </c>
      <c r="E1560" s="93">
        <v>52000</v>
      </c>
      <c r="F1560" s="93" t="s">
        <v>5</v>
      </c>
      <c r="G1560" s="96">
        <f>Data!$E1560*VLOOKUP(Data!$F1560,tblXrate[],2,FALSE)</f>
        <v>52000</v>
      </c>
      <c r="H1560" s="93" t="s">
        <v>522</v>
      </c>
      <c r="I1560" s="93" t="s">
        <v>19</v>
      </c>
      <c r="J1560" s="93" t="s">
        <v>14</v>
      </c>
      <c r="K1560" s="93" t="str">
        <f>VLOOKUP(Data!$J1560,tblCountries[[Actual]:[Mapping]],2,FALSE)</f>
        <v>USA</v>
      </c>
      <c r="L1560" s="93" t="str">
        <f>VLOOKUP(Data!$J1560,tblCountries[[Actual]:[Continente]],3,FALSE)</f>
        <v>America</v>
      </c>
      <c r="M1560" s="93" t="s">
        <v>12</v>
      </c>
      <c r="N1560" s="97">
        <v>5</v>
      </c>
      <c r="O1560" s="98" t="s">
        <v>4021</v>
      </c>
      <c r="P1560" s="99" t="s">
        <v>4030</v>
      </c>
      <c r="Q1560" s="100" t="s">
        <v>4049</v>
      </c>
    </row>
    <row r="1561" spans="2:17" ht="15" customHeight="1" x14ac:dyDescent="0.25">
      <c r="B1561" s="93" t="s">
        <v>3556</v>
      </c>
      <c r="C1561" s="94">
        <v>41061.755636574075</v>
      </c>
      <c r="D1561" s="95" t="s">
        <v>1738</v>
      </c>
      <c r="E1561" s="93">
        <v>75000</v>
      </c>
      <c r="F1561" s="93" t="s">
        <v>5</v>
      </c>
      <c r="G1561" s="96">
        <f>Data!$E1561*VLOOKUP(Data!$F1561,tblXrate[],2,FALSE)</f>
        <v>75000</v>
      </c>
      <c r="H1561" s="93" t="s">
        <v>355</v>
      </c>
      <c r="I1561" s="93" t="s">
        <v>355</v>
      </c>
      <c r="J1561" s="93" t="s">
        <v>23</v>
      </c>
      <c r="K1561" s="93" t="str">
        <f>VLOOKUP(Data!$J1561,tblCountries[[Actual]:[Mapping]],2,FALSE)</f>
        <v>Germany</v>
      </c>
      <c r="L1561" s="93" t="str">
        <f>VLOOKUP(Data!$J1561,tblCountries[[Actual]:[Continente]],3,FALSE)</f>
        <v>Europa</v>
      </c>
      <c r="M1561" s="93" t="s">
        <v>17</v>
      </c>
      <c r="N1561" s="97">
        <v>9</v>
      </c>
      <c r="O1561" s="98" t="s">
        <v>4021</v>
      </c>
      <c r="P1561" s="99" t="s">
        <v>4030</v>
      </c>
      <c r="Q1561" s="100" t="s">
        <v>4049</v>
      </c>
    </row>
    <row r="1562" spans="2:17" ht="15" customHeight="1" x14ac:dyDescent="0.25">
      <c r="B1562" s="93" t="s">
        <v>3557</v>
      </c>
      <c r="C1562" s="94">
        <v>41061.762858796297</v>
      </c>
      <c r="D1562" s="95" t="s">
        <v>1739</v>
      </c>
      <c r="E1562" s="93">
        <v>1000000</v>
      </c>
      <c r="F1562" s="93" t="s">
        <v>39</v>
      </c>
      <c r="G1562" s="96">
        <f>Data!$E1562*VLOOKUP(Data!$F1562,tblXrate[],2,FALSE)</f>
        <v>17807.916687442568</v>
      </c>
      <c r="H1562" s="93" t="s">
        <v>71</v>
      </c>
      <c r="I1562" s="93" t="s">
        <v>19</v>
      </c>
      <c r="J1562" s="93" t="s">
        <v>7</v>
      </c>
      <c r="K1562" s="93" t="str">
        <f>VLOOKUP(Data!$J1562,tblCountries[[Actual]:[Mapping]],2,FALSE)</f>
        <v>India</v>
      </c>
      <c r="L1562" s="93" t="str">
        <f>VLOOKUP(Data!$J1562,tblCountries[[Actual]:[Continente]],3,FALSE)</f>
        <v>Asia</v>
      </c>
      <c r="M1562" s="93" t="s">
        <v>12</v>
      </c>
      <c r="N1562" s="97">
        <v>4</v>
      </c>
      <c r="O1562" s="99" t="s">
        <v>4024</v>
      </c>
      <c r="P1562" s="99" t="s">
        <v>4028</v>
      </c>
      <c r="Q1562" s="100" t="s">
        <v>4048</v>
      </c>
    </row>
    <row r="1563" spans="2:17" ht="15" customHeight="1" x14ac:dyDescent="0.25">
      <c r="B1563" s="93" t="s">
        <v>3558</v>
      </c>
      <c r="C1563" s="94">
        <v>41061.790763888886</v>
      </c>
      <c r="D1563" s="95">
        <v>177600</v>
      </c>
      <c r="E1563" s="93">
        <v>177600</v>
      </c>
      <c r="F1563" s="93" t="s">
        <v>5</v>
      </c>
      <c r="G1563" s="96">
        <f>Data!$E1563*VLOOKUP(Data!$F1563,tblXrate[],2,FALSE)</f>
        <v>177600</v>
      </c>
      <c r="H1563" s="93" t="s">
        <v>309</v>
      </c>
      <c r="I1563" s="93" t="s">
        <v>309</v>
      </c>
      <c r="J1563" s="93" t="s">
        <v>1740</v>
      </c>
      <c r="K1563" s="93" t="str">
        <f>VLOOKUP(Data!$J1563,tblCountries[[Actual]:[Mapping]],2,FALSE)</f>
        <v>Lesotho</v>
      </c>
      <c r="L1563" s="93" t="str">
        <f>VLOOKUP(Data!$J1563,tblCountries[[Actual]:[Continente]],3,FALSE)</f>
        <v>Africa</v>
      </c>
      <c r="M1563" s="93" t="s">
        <v>8</v>
      </c>
      <c r="N1563" s="97">
        <v>6</v>
      </c>
      <c r="O1563" s="98" t="s">
        <v>4021</v>
      </c>
      <c r="P1563" s="99" t="s">
        <v>4031</v>
      </c>
      <c r="Q1563" s="100" t="s">
        <v>4049</v>
      </c>
    </row>
    <row r="1564" spans="2:17" ht="15" customHeight="1" x14ac:dyDescent="0.25">
      <c r="B1564" s="93" t="s">
        <v>3559</v>
      </c>
      <c r="C1564" s="94">
        <v>41061.82136574074</v>
      </c>
      <c r="D1564" s="95">
        <v>650000</v>
      </c>
      <c r="E1564" s="93">
        <v>650000</v>
      </c>
      <c r="F1564" s="93" t="s">
        <v>39</v>
      </c>
      <c r="G1564" s="96">
        <f>Data!$E1564*VLOOKUP(Data!$F1564,tblXrate[],2,FALSE)</f>
        <v>11575.14584683767</v>
      </c>
      <c r="H1564" s="93" t="s">
        <v>615</v>
      </c>
      <c r="I1564" s="93" t="s">
        <v>19</v>
      </c>
      <c r="J1564" s="93" t="s">
        <v>7</v>
      </c>
      <c r="K1564" s="93" t="str">
        <f>VLOOKUP(Data!$J1564,tblCountries[[Actual]:[Mapping]],2,FALSE)</f>
        <v>India</v>
      </c>
      <c r="L1564" s="93" t="str">
        <f>VLOOKUP(Data!$J1564,tblCountries[[Actual]:[Continente]],3,FALSE)</f>
        <v>Asia</v>
      </c>
      <c r="M1564" s="93" t="s">
        <v>8</v>
      </c>
      <c r="N1564" s="97">
        <v>5</v>
      </c>
      <c r="O1564" s="98" t="s">
        <v>4021</v>
      </c>
      <c r="P1564" s="99" t="s">
        <v>4027</v>
      </c>
      <c r="Q1564" s="100" t="s">
        <v>4048</v>
      </c>
    </row>
    <row r="1565" spans="2:17" ht="15" customHeight="1" x14ac:dyDescent="0.25">
      <c r="B1565" s="93" t="s">
        <v>3560</v>
      </c>
      <c r="C1565" s="94">
        <v>41061.823993055557</v>
      </c>
      <c r="D1565" s="95" t="s">
        <v>1741</v>
      </c>
      <c r="E1565" s="93">
        <v>21000</v>
      </c>
      <c r="F1565" s="93" t="s">
        <v>21</v>
      </c>
      <c r="G1565" s="96">
        <f>Data!$E1565*VLOOKUP(Data!$F1565,tblXrate[],2,FALSE)</f>
        <v>26678.388218823762</v>
      </c>
      <c r="H1565" s="93" t="s">
        <v>1742</v>
      </c>
      <c r="I1565" s="93" t="s">
        <v>51</v>
      </c>
      <c r="J1565" s="93" t="s">
        <v>29</v>
      </c>
      <c r="K1565" s="93" t="str">
        <f>VLOOKUP(Data!$J1565,tblCountries[[Actual]:[Mapping]],2,FALSE)</f>
        <v>Portugal</v>
      </c>
      <c r="L1565" s="93" t="str">
        <f>VLOOKUP(Data!$J1565,tblCountries[[Actual]:[Continente]],3,FALSE)</f>
        <v>Europa</v>
      </c>
      <c r="M1565" s="93" t="s">
        <v>8</v>
      </c>
      <c r="N1565" s="97">
        <v>10</v>
      </c>
      <c r="O1565" s="99" t="s">
        <v>4020</v>
      </c>
      <c r="P1565" s="99" t="s">
        <v>4029</v>
      </c>
      <c r="Q1565" s="100" t="s">
        <v>4048</v>
      </c>
    </row>
    <row r="1566" spans="2:17" ht="15" customHeight="1" x14ac:dyDescent="0.25">
      <c r="B1566" s="93" t="s">
        <v>3561</v>
      </c>
      <c r="C1566" s="94">
        <v>41061.831770833334</v>
      </c>
      <c r="D1566" s="95" t="s">
        <v>1307</v>
      </c>
      <c r="E1566" s="93">
        <v>80000</v>
      </c>
      <c r="F1566" s="93" t="s">
        <v>68</v>
      </c>
      <c r="G1566" s="96">
        <f>Data!$E1566*VLOOKUP(Data!$F1566,tblXrate[],2,FALSE)</f>
        <v>126094.26176538273</v>
      </c>
      <c r="H1566" s="93" t="s">
        <v>1743</v>
      </c>
      <c r="I1566" s="93" t="s">
        <v>355</v>
      </c>
      <c r="J1566" s="93" t="s">
        <v>70</v>
      </c>
      <c r="K1566" s="93" t="str">
        <f>VLOOKUP(Data!$J1566,tblCountries[[Actual]:[Mapping]],2,FALSE)</f>
        <v>UK</v>
      </c>
      <c r="L1566" s="93" t="str">
        <f>VLOOKUP(Data!$J1566,tblCountries[[Actual]:[Continente]],3,FALSE)</f>
        <v>Europa</v>
      </c>
      <c r="M1566" s="93" t="s">
        <v>8</v>
      </c>
      <c r="N1566" s="97">
        <v>12</v>
      </c>
      <c r="O1566" s="99" t="s">
        <v>4020</v>
      </c>
      <c r="P1566" s="99" t="s">
        <v>4031</v>
      </c>
      <c r="Q1566" s="100" t="s">
        <v>4049</v>
      </c>
    </row>
    <row r="1567" spans="2:17" ht="15" customHeight="1" x14ac:dyDescent="0.25">
      <c r="B1567" s="93" t="s">
        <v>3562</v>
      </c>
      <c r="C1567" s="94">
        <v>41061.841921296298</v>
      </c>
      <c r="D1567" s="95" t="s">
        <v>1744</v>
      </c>
      <c r="E1567" s="93">
        <v>6000</v>
      </c>
      <c r="F1567" s="93" t="s">
        <v>5</v>
      </c>
      <c r="G1567" s="96">
        <f>Data!$E1567*VLOOKUP(Data!$F1567,tblXrate[],2,FALSE)</f>
        <v>6000</v>
      </c>
      <c r="H1567" s="93" t="s">
        <v>206</v>
      </c>
      <c r="I1567" s="93" t="s">
        <v>19</v>
      </c>
      <c r="J1567" s="93" t="s">
        <v>7</v>
      </c>
      <c r="K1567" s="93" t="str">
        <f>VLOOKUP(Data!$J1567,tblCountries[[Actual]:[Mapping]],2,FALSE)</f>
        <v>India</v>
      </c>
      <c r="L1567" s="93" t="str">
        <f>VLOOKUP(Data!$J1567,tblCountries[[Actual]:[Continente]],3,FALSE)</f>
        <v>Asia</v>
      </c>
      <c r="M1567" s="93" t="s">
        <v>8</v>
      </c>
      <c r="N1567" s="97">
        <v>2</v>
      </c>
      <c r="O1567" s="99" t="s">
        <v>4024</v>
      </c>
      <c r="P1567" s="99" t="s">
        <v>4027</v>
      </c>
      <c r="Q1567" s="100" t="s">
        <v>4048</v>
      </c>
    </row>
    <row r="1568" spans="2:17" ht="15" customHeight="1" x14ac:dyDescent="0.25">
      <c r="B1568" s="93" t="s">
        <v>3563</v>
      </c>
      <c r="C1568" s="94">
        <v>41061.852349537039</v>
      </c>
      <c r="D1568" s="95">
        <v>10000</v>
      </c>
      <c r="E1568" s="93">
        <v>10000</v>
      </c>
      <c r="F1568" s="93" t="s">
        <v>5</v>
      </c>
      <c r="G1568" s="96">
        <f>Data!$E1568*VLOOKUP(Data!$F1568,tblXrate[],2,FALSE)</f>
        <v>10000</v>
      </c>
      <c r="H1568" s="93" t="s">
        <v>359</v>
      </c>
      <c r="I1568" s="93" t="s">
        <v>3938</v>
      </c>
      <c r="J1568" s="93" t="s">
        <v>7</v>
      </c>
      <c r="K1568" s="93" t="str">
        <f>VLOOKUP(Data!$J1568,tblCountries[[Actual]:[Mapping]],2,FALSE)</f>
        <v>India</v>
      </c>
      <c r="L1568" s="93" t="str">
        <f>VLOOKUP(Data!$J1568,tblCountries[[Actual]:[Continente]],3,FALSE)</f>
        <v>Asia</v>
      </c>
      <c r="M1568" s="93" t="s">
        <v>12</v>
      </c>
      <c r="N1568" s="97">
        <v>6</v>
      </c>
      <c r="O1568" s="98" t="s">
        <v>4021</v>
      </c>
      <c r="P1568" s="99" t="s">
        <v>4027</v>
      </c>
      <c r="Q1568" s="100" t="s">
        <v>4048</v>
      </c>
    </row>
    <row r="1569" spans="2:17" ht="15" customHeight="1" x14ac:dyDescent="0.25">
      <c r="B1569" s="93" t="s">
        <v>3564</v>
      </c>
      <c r="C1569" s="94">
        <v>41061.8596412037</v>
      </c>
      <c r="D1569" s="95">
        <v>50000</v>
      </c>
      <c r="E1569" s="93">
        <v>50000</v>
      </c>
      <c r="F1569" s="93" t="s">
        <v>5</v>
      </c>
      <c r="G1569" s="96">
        <f>Data!$E1569*VLOOKUP(Data!$F1569,tblXrate[],2,FALSE)</f>
        <v>50000</v>
      </c>
      <c r="H1569" s="93" t="s">
        <v>480</v>
      </c>
      <c r="I1569" s="93" t="s">
        <v>19</v>
      </c>
      <c r="J1569" s="93" t="s">
        <v>14</v>
      </c>
      <c r="K1569" s="93" t="str">
        <f>VLOOKUP(Data!$J1569,tblCountries[[Actual]:[Mapping]],2,FALSE)</f>
        <v>USA</v>
      </c>
      <c r="L1569" s="93" t="str">
        <f>VLOOKUP(Data!$J1569,tblCountries[[Actual]:[Continente]],3,FALSE)</f>
        <v>America</v>
      </c>
      <c r="M1569" s="93" t="s">
        <v>12</v>
      </c>
      <c r="N1569" s="97">
        <v>2</v>
      </c>
      <c r="O1569" s="99" t="s">
        <v>4024</v>
      </c>
      <c r="P1569" s="99" t="s">
        <v>4030</v>
      </c>
      <c r="Q1569" s="100" t="s">
        <v>4049</v>
      </c>
    </row>
    <row r="1570" spans="2:17" ht="15" customHeight="1" x14ac:dyDescent="0.25">
      <c r="B1570" s="93" t="s">
        <v>3565</v>
      </c>
      <c r="C1570" s="94">
        <v>41061.860381944447</v>
      </c>
      <c r="D1570" s="95">
        <v>10000</v>
      </c>
      <c r="E1570" s="93">
        <v>10000</v>
      </c>
      <c r="F1570" s="93" t="s">
        <v>5</v>
      </c>
      <c r="G1570" s="96">
        <f>Data!$E1570*VLOOKUP(Data!$F1570,tblXrate[],2,FALSE)</f>
        <v>10000</v>
      </c>
      <c r="H1570" s="93" t="s">
        <v>1745</v>
      </c>
      <c r="I1570" s="93" t="s">
        <v>51</v>
      </c>
      <c r="J1570" s="93" t="s">
        <v>7</v>
      </c>
      <c r="K1570" s="93" t="str">
        <f>VLOOKUP(Data!$J1570,tblCountries[[Actual]:[Mapping]],2,FALSE)</f>
        <v>India</v>
      </c>
      <c r="L1570" s="93" t="str">
        <f>VLOOKUP(Data!$J1570,tblCountries[[Actual]:[Continente]],3,FALSE)</f>
        <v>Asia</v>
      </c>
      <c r="M1570" s="93" t="s">
        <v>12</v>
      </c>
      <c r="N1570" s="97">
        <v>12</v>
      </c>
      <c r="O1570" s="99" t="s">
        <v>4020</v>
      </c>
      <c r="P1570" s="99" t="s">
        <v>4027</v>
      </c>
      <c r="Q1570" s="100" t="s">
        <v>4048</v>
      </c>
    </row>
    <row r="1571" spans="2:17" ht="15" customHeight="1" x14ac:dyDescent="0.25">
      <c r="B1571" s="93" t="s">
        <v>3566</v>
      </c>
      <c r="C1571" s="94">
        <v>41061.87023148148</v>
      </c>
      <c r="D1571" s="95">
        <v>50000</v>
      </c>
      <c r="E1571" s="93">
        <v>50000</v>
      </c>
      <c r="F1571" s="93" t="s">
        <v>5</v>
      </c>
      <c r="G1571" s="96">
        <f>Data!$E1571*VLOOKUP(Data!$F1571,tblXrate[],2,FALSE)</f>
        <v>50000</v>
      </c>
      <c r="H1571" s="93" t="s">
        <v>1746</v>
      </c>
      <c r="I1571" s="93" t="s">
        <v>19</v>
      </c>
      <c r="J1571" s="93" t="s">
        <v>14</v>
      </c>
      <c r="K1571" s="93" t="str">
        <f>VLOOKUP(Data!$J1571,tblCountries[[Actual]:[Mapping]],2,FALSE)</f>
        <v>USA</v>
      </c>
      <c r="L1571" s="93" t="str">
        <f>VLOOKUP(Data!$J1571,tblCountries[[Actual]:[Continente]],3,FALSE)</f>
        <v>America</v>
      </c>
      <c r="M1571" s="93" t="s">
        <v>12</v>
      </c>
      <c r="N1571" s="97">
        <v>12</v>
      </c>
      <c r="O1571" s="99" t="s">
        <v>4020</v>
      </c>
      <c r="P1571" s="99" t="s">
        <v>4030</v>
      </c>
      <c r="Q1571" s="100" t="s">
        <v>4049</v>
      </c>
    </row>
    <row r="1572" spans="2:17" ht="15" customHeight="1" x14ac:dyDescent="0.25">
      <c r="B1572" s="93" t="s">
        <v>3567</v>
      </c>
      <c r="C1572" s="94">
        <v>41061.930856481478</v>
      </c>
      <c r="D1572" s="95" t="s">
        <v>1747</v>
      </c>
      <c r="E1572" s="93">
        <v>20000</v>
      </c>
      <c r="F1572" s="93" t="s">
        <v>5</v>
      </c>
      <c r="G1572" s="96">
        <f>Data!$E1572*VLOOKUP(Data!$F1572,tblXrate[],2,FALSE)</f>
        <v>20000</v>
      </c>
      <c r="H1572" s="93" t="s">
        <v>51</v>
      </c>
      <c r="I1572" s="93" t="s">
        <v>51</v>
      </c>
      <c r="J1572" s="93" t="s">
        <v>7</v>
      </c>
      <c r="K1572" s="93" t="str">
        <f>VLOOKUP(Data!$J1572,tblCountries[[Actual]:[Mapping]],2,FALSE)</f>
        <v>India</v>
      </c>
      <c r="L1572" s="93" t="str">
        <f>VLOOKUP(Data!$J1572,tblCountries[[Actual]:[Continente]],3,FALSE)</f>
        <v>Asia</v>
      </c>
      <c r="M1572" s="93" t="s">
        <v>8</v>
      </c>
      <c r="N1572" s="97">
        <v>1</v>
      </c>
      <c r="O1572" s="99" t="s">
        <v>4024</v>
      </c>
      <c r="P1572" s="99" t="s">
        <v>4028</v>
      </c>
      <c r="Q1572" s="100" t="s">
        <v>4048</v>
      </c>
    </row>
    <row r="1573" spans="2:17" ht="15" customHeight="1" x14ac:dyDescent="0.25">
      <c r="B1573" s="93" t="s">
        <v>3568</v>
      </c>
      <c r="C1573" s="94">
        <v>41061.97896990741</v>
      </c>
      <c r="D1573" s="95" t="s">
        <v>652</v>
      </c>
      <c r="E1573" s="93">
        <v>20000</v>
      </c>
      <c r="F1573" s="93" t="s">
        <v>68</v>
      </c>
      <c r="G1573" s="96">
        <f>Data!$E1573*VLOOKUP(Data!$F1573,tblXrate[],2,FALSE)</f>
        <v>31523.565441345683</v>
      </c>
      <c r="H1573" s="93" t="s">
        <v>385</v>
      </c>
      <c r="I1573" s="93" t="s">
        <v>19</v>
      </c>
      <c r="J1573" s="93" t="s">
        <v>70</v>
      </c>
      <c r="K1573" s="93" t="str">
        <f>VLOOKUP(Data!$J1573,tblCountries[[Actual]:[Mapping]],2,FALSE)</f>
        <v>UK</v>
      </c>
      <c r="L1573" s="93" t="str">
        <f>VLOOKUP(Data!$J1573,tblCountries[[Actual]:[Continente]],3,FALSE)</f>
        <v>Europa</v>
      </c>
      <c r="M1573" s="93" t="s">
        <v>12</v>
      </c>
      <c r="N1573" s="97">
        <v>3</v>
      </c>
      <c r="O1573" s="99" t="s">
        <v>4024</v>
      </c>
      <c r="P1573" s="99" t="s">
        <v>4029</v>
      </c>
      <c r="Q1573" s="100" t="s">
        <v>4048</v>
      </c>
    </row>
    <row r="1574" spans="2:17" ht="15" customHeight="1" x14ac:dyDescent="0.25">
      <c r="B1574" s="93" t="s">
        <v>3569</v>
      </c>
      <c r="C1574" s="94">
        <v>41062.061851851853</v>
      </c>
      <c r="D1574" s="95" t="s">
        <v>1748</v>
      </c>
      <c r="E1574" s="93">
        <v>50000</v>
      </c>
      <c r="F1574" s="93" t="s">
        <v>21</v>
      </c>
      <c r="G1574" s="96">
        <f>Data!$E1574*VLOOKUP(Data!$F1574,tblXrate[],2,FALSE)</f>
        <v>63519.971949580387</v>
      </c>
      <c r="H1574" s="93" t="s">
        <v>487</v>
      </c>
      <c r="I1574" s="93" t="s">
        <v>487</v>
      </c>
      <c r="J1574" s="93" t="s">
        <v>627</v>
      </c>
      <c r="K1574" s="93" t="str">
        <f>VLOOKUP(Data!$J1574,tblCountries[[Actual]:[Mapping]],2,FALSE)</f>
        <v>Netherlands</v>
      </c>
      <c r="L1574" s="93" t="str">
        <f>VLOOKUP(Data!$J1574,tblCountries[[Actual]:[Continente]],3,FALSE)</f>
        <v>Europa</v>
      </c>
      <c r="M1574" s="93" t="s">
        <v>8</v>
      </c>
      <c r="N1574" s="97">
        <v>10</v>
      </c>
      <c r="O1574" s="99" t="s">
        <v>4020</v>
      </c>
      <c r="P1574" s="99" t="s">
        <v>4030</v>
      </c>
      <c r="Q1574" s="100" t="s">
        <v>4049</v>
      </c>
    </row>
    <row r="1575" spans="2:17" ht="15" customHeight="1" x14ac:dyDescent="0.25">
      <c r="B1575" s="93" t="s">
        <v>3570</v>
      </c>
      <c r="C1575" s="94">
        <v>41062.071805555555</v>
      </c>
      <c r="D1575" s="95">
        <v>2300</v>
      </c>
      <c r="E1575" s="93">
        <v>27600</v>
      </c>
      <c r="F1575" s="93" t="s">
        <v>21</v>
      </c>
      <c r="G1575" s="96">
        <f>Data!$E1575*VLOOKUP(Data!$F1575,tblXrate[],2,FALSE)</f>
        <v>35063.024516168378</v>
      </c>
      <c r="H1575" s="93" t="s">
        <v>269</v>
      </c>
      <c r="I1575" s="93" t="s">
        <v>487</v>
      </c>
      <c r="J1575" s="93" t="s">
        <v>37</v>
      </c>
      <c r="K1575" s="93" t="str">
        <f>VLOOKUP(Data!$J1575,tblCountries[[Actual]:[Mapping]],2,FALSE)</f>
        <v>Hungary</v>
      </c>
      <c r="L1575" s="93" t="str">
        <f>VLOOKUP(Data!$J1575,tblCountries[[Actual]:[Continente]],3,FALSE)</f>
        <v>Europa</v>
      </c>
      <c r="M1575" s="93" t="s">
        <v>12</v>
      </c>
      <c r="N1575" s="97">
        <v>15</v>
      </c>
      <c r="O1575" s="99" t="s">
        <v>4020</v>
      </c>
      <c r="P1575" s="99" t="s">
        <v>4029</v>
      </c>
      <c r="Q1575" s="100" t="s">
        <v>4048</v>
      </c>
    </row>
    <row r="1576" spans="2:17" ht="15" customHeight="1" x14ac:dyDescent="0.25">
      <c r="B1576" s="93" t="s">
        <v>3571</v>
      </c>
      <c r="C1576" s="94">
        <v>41062.100451388891</v>
      </c>
      <c r="D1576" s="95">
        <v>55000</v>
      </c>
      <c r="E1576" s="93">
        <v>55000</v>
      </c>
      <c r="F1576" s="93" t="s">
        <v>5</v>
      </c>
      <c r="G1576" s="96">
        <f>Data!$E1576*VLOOKUP(Data!$F1576,tblXrate[],2,FALSE)</f>
        <v>55000</v>
      </c>
      <c r="H1576" s="93" t="s">
        <v>206</v>
      </c>
      <c r="I1576" s="93" t="s">
        <v>19</v>
      </c>
      <c r="J1576" s="93" t="s">
        <v>14</v>
      </c>
      <c r="K1576" s="93" t="str">
        <f>VLOOKUP(Data!$J1576,tblCountries[[Actual]:[Mapping]],2,FALSE)</f>
        <v>USA</v>
      </c>
      <c r="L1576" s="93" t="str">
        <f>VLOOKUP(Data!$J1576,tblCountries[[Actual]:[Continente]],3,FALSE)</f>
        <v>America</v>
      </c>
      <c r="M1576" s="93" t="s">
        <v>8</v>
      </c>
      <c r="N1576" s="97">
        <v>2</v>
      </c>
      <c r="O1576" s="99" t="s">
        <v>4024</v>
      </c>
      <c r="P1576" s="99" t="s">
        <v>4030</v>
      </c>
      <c r="Q1576" s="100" t="s">
        <v>4049</v>
      </c>
    </row>
    <row r="1577" spans="2:17" ht="15" customHeight="1" x14ac:dyDescent="0.25">
      <c r="B1577" s="93" t="s">
        <v>3572</v>
      </c>
      <c r="C1577" s="94">
        <v>41062.103125000001</v>
      </c>
      <c r="D1577" s="95">
        <v>38000</v>
      </c>
      <c r="E1577" s="93">
        <v>38000</v>
      </c>
      <c r="F1577" s="93" t="s">
        <v>5</v>
      </c>
      <c r="G1577" s="96">
        <f>Data!$E1577*VLOOKUP(Data!$F1577,tblXrate[],2,FALSE)</f>
        <v>38000</v>
      </c>
      <c r="H1577" s="93" t="s">
        <v>206</v>
      </c>
      <c r="I1577" s="93" t="s">
        <v>19</v>
      </c>
      <c r="J1577" s="93" t="s">
        <v>14</v>
      </c>
      <c r="K1577" s="93" t="str">
        <f>VLOOKUP(Data!$J1577,tblCountries[[Actual]:[Mapping]],2,FALSE)</f>
        <v>USA</v>
      </c>
      <c r="L1577" s="93" t="str">
        <f>VLOOKUP(Data!$J1577,tblCountries[[Actual]:[Continente]],3,FALSE)</f>
        <v>America</v>
      </c>
      <c r="M1577" s="93" t="s">
        <v>12</v>
      </c>
      <c r="N1577" s="97">
        <v>1</v>
      </c>
      <c r="O1577" s="99" t="s">
        <v>4024</v>
      </c>
      <c r="P1577" s="99" t="s">
        <v>4029</v>
      </c>
      <c r="Q1577" s="100" t="s">
        <v>4048</v>
      </c>
    </row>
    <row r="1578" spans="2:17" ht="15" customHeight="1" x14ac:dyDescent="0.25">
      <c r="B1578" s="93" t="s">
        <v>3573</v>
      </c>
      <c r="C1578" s="94">
        <v>41062.13113425926</v>
      </c>
      <c r="D1578" s="95">
        <v>1800000</v>
      </c>
      <c r="E1578" s="93">
        <v>1800000</v>
      </c>
      <c r="F1578" s="93" t="s">
        <v>39</v>
      </c>
      <c r="G1578" s="96">
        <f>Data!$E1578*VLOOKUP(Data!$F1578,tblXrate[],2,FALSE)</f>
        <v>32054.250037396621</v>
      </c>
      <c r="H1578" s="93" t="s">
        <v>255</v>
      </c>
      <c r="I1578" s="93" t="s">
        <v>19</v>
      </c>
      <c r="J1578" s="93" t="s">
        <v>7</v>
      </c>
      <c r="K1578" s="93" t="str">
        <f>VLOOKUP(Data!$J1578,tblCountries[[Actual]:[Mapping]],2,FALSE)</f>
        <v>India</v>
      </c>
      <c r="L1578" s="93" t="str">
        <f>VLOOKUP(Data!$J1578,tblCountries[[Actual]:[Continente]],3,FALSE)</f>
        <v>Asia</v>
      </c>
      <c r="M1578" s="93" t="s">
        <v>12</v>
      </c>
      <c r="N1578" s="97">
        <v>1</v>
      </c>
      <c r="O1578" s="99" t="s">
        <v>4024</v>
      </c>
      <c r="P1578" s="99" t="s">
        <v>4029</v>
      </c>
      <c r="Q1578" s="100" t="s">
        <v>4048</v>
      </c>
    </row>
    <row r="1579" spans="2:17" ht="15" customHeight="1" x14ac:dyDescent="0.25">
      <c r="B1579" s="93" t="s">
        <v>3574</v>
      </c>
      <c r="C1579" s="94">
        <v>41062.134687500002</v>
      </c>
      <c r="D1579" s="95">
        <v>35500</v>
      </c>
      <c r="E1579" s="93">
        <v>35500</v>
      </c>
      <c r="F1579" s="93" t="s">
        <v>5</v>
      </c>
      <c r="G1579" s="96">
        <f>Data!$E1579*VLOOKUP(Data!$F1579,tblXrate[],2,FALSE)</f>
        <v>35500</v>
      </c>
      <c r="H1579" s="93" t="s">
        <v>1749</v>
      </c>
      <c r="I1579" s="93" t="s">
        <v>19</v>
      </c>
      <c r="J1579" s="93" t="s">
        <v>14</v>
      </c>
      <c r="K1579" s="93" t="str">
        <f>VLOOKUP(Data!$J1579,tblCountries[[Actual]:[Mapping]],2,FALSE)</f>
        <v>USA</v>
      </c>
      <c r="L1579" s="93" t="str">
        <f>VLOOKUP(Data!$J1579,tblCountries[[Actual]:[Continente]],3,FALSE)</f>
        <v>America</v>
      </c>
      <c r="M1579" s="93" t="s">
        <v>8</v>
      </c>
      <c r="N1579" s="97">
        <v>20</v>
      </c>
      <c r="O1579" s="99" t="s">
        <v>4022</v>
      </c>
      <c r="P1579" s="99" t="s">
        <v>4029</v>
      </c>
      <c r="Q1579" s="100" t="s">
        <v>4048</v>
      </c>
    </row>
    <row r="1580" spans="2:17" ht="15" customHeight="1" x14ac:dyDescent="0.25">
      <c r="B1580" s="93" t="s">
        <v>3575</v>
      </c>
      <c r="C1580" s="94">
        <v>41062.141076388885</v>
      </c>
      <c r="D1580" s="95">
        <v>62000</v>
      </c>
      <c r="E1580" s="93">
        <v>62000</v>
      </c>
      <c r="F1580" s="93" t="s">
        <v>5</v>
      </c>
      <c r="G1580" s="96">
        <f>Data!$E1580*VLOOKUP(Data!$F1580,tblXrate[],2,FALSE)</f>
        <v>62000</v>
      </c>
      <c r="H1580" s="93" t="s">
        <v>13</v>
      </c>
      <c r="I1580" s="93" t="s">
        <v>19</v>
      </c>
      <c r="J1580" s="93" t="s">
        <v>14</v>
      </c>
      <c r="K1580" s="93" t="str">
        <f>VLOOKUP(Data!$J1580,tblCountries[[Actual]:[Mapping]],2,FALSE)</f>
        <v>USA</v>
      </c>
      <c r="L1580" s="93" t="str">
        <f>VLOOKUP(Data!$J1580,tblCountries[[Actual]:[Continente]],3,FALSE)</f>
        <v>America</v>
      </c>
      <c r="M1580" s="93" t="s">
        <v>17</v>
      </c>
      <c r="N1580" s="97">
        <v>5</v>
      </c>
      <c r="O1580" s="98" t="s">
        <v>4021</v>
      </c>
      <c r="P1580" s="99" t="s">
        <v>4030</v>
      </c>
      <c r="Q1580" s="100" t="s">
        <v>4049</v>
      </c>
    </row>
    <row r="1581" spans="2:17" ht="15" customHeight="1" x14ac:dyDescent="0.25">
      <c r="B1581" s="93" t="s">
        <v>3576</v>
      </c>
      <c r="C1581" s="94">
        <v>41062.145358796297</v>
      </c>
      <c r="D1581" s="95" t="s">
        <v>1750</v>
      </c>
      <c r="E1581" s="93">
        <v>21500</v>
      </c>
      <c r="F1581" s="93" t="s">
        <v>68</v>
      </c>
      <c r="G1581" s="96">
        <f>Data!$E1581*VLOOKUP(Data!$F1581,tblXrate[],2,FALSE)</f>
        <v>33887.832849446611</v>
      </c>
      <c r="H1581" s="93" t="s">
        <v>152</v>
      </c>
      <c r="I1581" s="93" t="s">
        <v>19</v>
      </c>
      <c r="J1581" s="93" t="s">
        <v>70</v>
      </c>
      <c r="K1581" s="93" t="str">
        <f>VLOOKUP(Data!$J1581,tblCountries[[Actual]:[Mapping]],2,FALSE)</f>
        <v>UK</v>
      </c>
      <c r="L1581" s="93" t="str">
        <f>VLOOKUP(Data!$J1581,tblCountries[[Actual]:[Continente]],3,FALSE)</f>
        <v>Europa</v>
      </c>
      <c r="M1581" s="93" t="s">
        <v>12</v>
      </c>
      <c r="N1581" s="97">
        <v>1</v>
      </c>
      <c r="O1581" s="99" t="s">
        <v>4024</v>
      </c>
      <c r="P1581" s="99" t="s">
        <v>4029</v>
      </c>
      <c r="Q1581" s="100" t="s">
        <v>4048</v>
      </c>
    </row>
    <row r="1582" spans="2:17" ht="15" customHeight="1" x14ac:dyDescent="0.25">
      <c r="B1582" s="93" t="s">
        <v>3577</v>
      </c>
      <c r="C1582" s="94">
        <v>41062.201180555552</v>
      </c>
      <c r="D1582" s="95">
        <v>60000</v>
      </c>
      <c r="E1582" s="93">
        <v>60000</v>
      </c>
      <c r="F1582" s="93" t="s">
        <v>5</v>
      </c>
      <c r="G1582" s="96">
        <f>Data!$E1582*VLOOKUP(Data!$F1582,tblXrate[],2,FALSE)</f>
        <v>60000</v>
      </c>
      <c r="H1582" s="93" t="s">
        <v>152</v>
      </c>
      <c r="I1582" s="93" t="s">
        <v>19</v>
      </c>
      <c r="J1582" s="93" t="s">
        <v>14</v>
      </c>
      <c r="K1582" s="93" t="str">
        <f>VLOOKUP(Data!$J1582,tblCountries[[Actual]:[Mapping]],2,FALSE)</f>
        <v>USA</v>
      </c>
      <c r="L1582" s="93" t="str">
        <f>VLOOKUP(Data!$J1582,tblCountries[[Actual]:[Continente]],3,FALSE)</f>
        <v>America</v>
      </c>
      <c r="M1582" s="93" t="s">
        <v>17</v>
      </c>
      <c r="N1582" s="97">
        <v>1</v>
      </c>
      <c r="O1582" s="99" t="s">
        <v>4024</v>
      </c>
      <c r="P1582" s="99" t="s">
        <v>4030</v>
      </c>
      <c r="Q1582" s="100" t="s">
        <v>4049</v>
      </c>
    </row>
    <row r="1583" spans="2:17" ht="15" customHeight="1" x14ac:dyDescent="0.25">
      <c r="B1583" s="93" t="s">
        <v>3578</v>
      </c>
      <c r="C1583" s="94">
        <v>41062.265104166669</v>
      </c>
      <c r="D1583" s="95">
        <v>32884.800000000003</v>
      </c>
      <c r="E1583" s="93">
        <v>32884</v>
      </c>
      <c r="F1583" s="93" t="s">
        <v>5</v>
      </c>
      <c r="G1583" s="96">
        <f>Data!$E1583*VLOOKUP(Data!$F1583,tblXrate[],2,FALSE)</f>
        <v>32884</v>
      </c>
      <c r="H1583" s="93" t="s">
        <v>262</v>
      </c>
      <c r="I1583" s="93" t="s">
        <v>19</v>
      </c>
      <c r="J1583" s="93" t="s">
        <v>14</v>
      </c>
      <c r="K1583" s="93" t="str">
        <f>VLOOKUP(Data!$J1583,tblCountries[[Actual]:[Mapping]],2,FALSE)</f>
        <v>USA</v>
      </c>
      <c r="L1583" s="93" t="str">
        <f>VLOOKUP(Data!$J1583,tblCountries[[Actual]:[Continente]],3,FALSE)</f>
        <v>America</v>
      </c>
      <c r="M1583" s="93" t="s">
        <v>12</v>
      </c>
      <c r="N1583" s="97">
        <v>10</v>
      </c>
      <c r="O1583" s="99" t="s">
        <v>4020</v>
      </c>
      <c r="P1583" s="99" t="s">
        <v>4029</v>
      </c>
      <c r="Q1583" s="100" t="s">
        <v>4048</v>
      </c>
    </row>
    <row r="1584" spans="2:17" ht="15" customHeight="1" x14ac:dyDescent="0.25">
      <c r="B1584" s="93" t="s">
        <v>3579</v>
      </c>
      <c r="C1584" s="94">
        <v>41062.271770833337</v>
      </c>
      <c r="D1584" s="95" t="s">
        <v>1751</v>
      </c>
      <c r="E1584" s="93">
        <v>42000</v>
      </c>
      <c r="F1584" s="93" t="s">
        <v>5</v>
      </c>
      <c r="G1584" s="96">
        <f>Data!$E1584*VLOOKUP(Data!$F1584,tblXrate[],2,FALSE)</f>
        <v>42000</v>
      </c>
      <c r="H1584" s="93" t="s">
        <v>1752</v>
      </c>
      <c r="I1584" s="93" t="s">
        <v>19</v>
      </c>
      <c r="J1584" s="93" t="s">
        <v>14</v>
      </c>
      <c r="K1584" s="93" t="str">
        <f>VLOOKUP(Data!$J1584,tblCountries[[Actual]:[Mapping]],2,FALSE)</f>
        <v>USA</v>
      </c>
      <c r="L1584" s="93" t="str">
        <f>VLOOKUP(Data!$J1584,tblCountries[[Actual]:[Continente]],3,FALSE)</f>
        <v>America</v>
      </c>
      <c r="M1584" s="93" t="s">
        <v>8</v>
      </c>
      <c r="N1584" s="97">
        <v>2</v>
      </c>
      <c r="O1584" s="99" t="s">
        <v>4024</v>
      </c>
      <c r="P1584" s="99" t="s">
        <v>4029</v>
      </c>
      <c r="Q1584" s="100" t="s">
        <v>4048</v>
      </c>
    </row>
    <row r="1585" spans="2:17" ht="15" customHeight="1" x14ac:dyDescent="0.25">
      <c r="B1585" s="93" t="s">
        <v>3580</v>
      </c>
      <c r="C1585" s="94">
        <v>41062.280150462961</v>
      </c>
      <c r="D1585" s="95">
        <v>68000</v>
      </c>
      <c r="E1585" s="93">
        <v>68000</v>
      </c>
      <c r="F1585" s="93" t="s">
        <v>5</v>
      </c>
      <c r="G1585" s="96">
        <f>Data!$E1585*VLOOKUP(Data!$F1585,tblXrate[],2,FALSE)</f>
        <v>68000</v>
      </c>
      <c r="H1585" s="93" t="s">
        <v>410</v>
      </c>
      <c r="I1585" s="93" t="s">
        <v>19</v>
      </c>
      <c r="J1585" s="93" t="s">
        <v>14</v>
      </c>
      <c r="K1585" s="93" t="str">
        <f>VLOOKUP(Data!$J1585,tblCountries[[Actual]:[Mapping]],2,FALSE)</f>
        <v>USA</v>
      </c>
      <c r="L1585" s="93" t="str">
        <f>VLOOKUP(Data!$J1585,tblCountries[[Actual]:[Continente]],3,FALSE)</f>
        <v>America</v>
      </c>
      <c r="M1585" s="93" t="s">
        <v>8</v>
      </c>
      <c r="N1585" s="97">
        <v>12</v>
      </c>
      <c r="O1585" s="99" t="s">
        <v>4020</v>
      </c>
      <c r="P1585" s="99" t="s">
        <v>4030</v>
      </c>
      <c r="Q1585" s="100" t="s">
        <v>4049</v>
      </c>
    </row>
    <row r="1586" spans="2:17" ht="15" customHeight="1" x14ac:dyDescent="0.25">
      <c r="B1586" s="93" t="s">
        <v>3581</v>
      </c>
      <c r="C1586" s="94">
        <v>41062.320856481485</v>
      </c>
      <c r="D1586" s="95">
        <v>85000</v>
      </c>
      <c r="E1586" s="93">
        <v>85000</v>
      </c>
      <c r="F1586" s="93" t="s">
        <v>5</v>
      </c>
      <c r="G1586" s="96">
        <f>Data!$E1586*VLOOKUP(Data!$F1586,tblXrate[],2,FALSE)</f>
        <v>85000</v>
      </c>
      <c r="H1586" s="93" t="s">
        <v>88</v>
      </c>
      <c r="I1586" s="93" t="s">
        <v>309</v>
      </c>
      <c r="J1586" s="93" t="s">
        <v>14</v>
      </c>
      <c r="K1586" s="93" t="str">
        <f>VLOOKUP(Data!$J1586,tblCountries[[Actual]:[Mapping]],2,FALSE)</f>
        <v>USA</v>
      </c>
      <c r="L1586" s="93" t="str">
        <f>VLOOKUP(Data!$J1586,tblCountries[[Actual]:[Continente]],3,FALSE)</f>
        <v>America</v>
      </c>
      <c r="M1586" s="93" t="s">
        <v>17</v>
      </c>
      <c r="N1586" s="97">
        <v>8</v>
      </c>
      <c r="O1586" s="98" t="s">
        <v>4021</v>
      </c>
      <c r="P1586" s="99" t="s">
        <v>4030</v>
      </c>
      <c r="Q1586" s="100" t="s">
        <v>4049</v>
      </c>
    </row>
    <row r="1587" spans="2:17" ht="15" customHeight="1" x14ac:dyDescent="0.25">
      <c r="B1587" s="93" t="s">
        <v>3582</v>
      </c>
      <c r="C1587" s="94">
        <v>41062.466180555559</v>
      </c>
      <c r="D1587" s="95" t="s">
        <v>1753</v>
      </c>
      <c r="E1587" s="93">
        <v>13000</v>
      </c>
      <c r="F1587" s="93" t="s">
        <v>5</v>
      </c>
      <c r="G1587" s="96">
        <f>Data!$E1587*VLOOKUP(Data!$F1587,tblXrate[],2,FALSE)</f>
        <v>13000</v>
      </c>
      <c r="H1587" s="93" t="s">
        <v>1754</v>
      </c>
      <c r="I1587" s="93" t="s">
        <v>19</v>
      </c>
      <c r="J1587" s="93" t="s">
        <v>142</v>
      </c>
      <c r="K1587" s="93" t="str">
        <f>VLOOKUP(Data!$J1587,tblCountries[[Actual]:[Mapping]],2,FALSE)</f>
        <v>Brazil</v>
      </c>
      <c r="L1587" s="93" t="str">
        <f>VLOOKUP(Data!$J1587,tblCountries[[Actual]:[Continente]],3,FALSE)</f>
        <v>America</v>
      </c>
      <c r="M1587" s="93" t="s">
        <v>12</v>
      </c>
      <c r="N1587" s="97">
        <v>4</v>
      </c>
      <c r="O1587" s="99" t="s">
        <v>4024</v>
      </c>
      <c r="P1587" s="99" t="s">
        <v>4028</v>
      </c>
      <c r="Q1587" s="100" t="s">
        <v>4048</v>
      </c>
    </row>
    <row r="1588" spans="2:17" ht="15" customHeight="1" x14ac:dyDescent="0.25">
      <c r="B1588" s="93" t="s">
        <v>3583</v>
      </c>
      <c r="C1588" s="94">
        <v>41062.582476851851</v>
      </c>
      <c r="D1588" s="95">
        <v>15000</v>
      </c>
      <c r="E1588" s="93">
        <v>15000</v>
      </c>
      <c r="F1588" s="93" t="s">
        <v>5</v>
      </c>
      <c r="G1588" s="96">
        <f>Data!$E1588*VLOOKUP(Data!$F1588,tblXrate[],2,FALSE)</f>
        <v>15000</v>
      </c>
      <c r="H1588" s="93" t="s">
        <v>1755</v>
      </c>
      <c r="I1588" s="93" t="s">
        <v>19</v>
      </c>
      <c r="J1588" s="93" t="s">
        <v>7</v>
      </c>
      <c r="K1588" s="93" t="str">
        <f>VLOOKUP(Data!$J1588,tblCountries[[Actual]:[Mapping]],2,FALSE)</f>
        <v>India</v>
      </c>
      <c r="L1588" s="93" t="str">
        <f>VLOOKUP(Data!$J1588,tblCountries[[Actual]:[Continente]],3,FALSE)</f>
        <v>Asia</v>
      </c>
      <c r="M1588" s="93" t="s">
        <v>8</v>
      </c>
      <c r="N1588" s="97">
        <v>5</v>
      </c>
      <c r="O1588" s="98" t="s">
        <v>4021</v>
      </c>
      <c r="P1588" s="99" t="s">
        <v>4028</v>
      </c>
      <c r="Q1588" s="100" t="s">
        <v>4048</v>
      </c>
    </row>
    <row r="1589" spans="2:17" ht="15" customHeight="1" x14ac:dyDescent="0.25">
      <c r="B1589" s="93" t="s">
        <v>3584</v>
      </c>
      <c r="C1589" s="94">
        <v>41062.732175925928</v>
      </c>
      <c r="D1589" s="95" t="s">
        <v>1756</v>
      </c>
      <c r="E1589" s="93">
        <v>50000</v>
      </c>
      <c r="F1589" s="93" t="s">
        <v>5</v>
      </c>
      <c r="G1589" s="96">
        <f>Data!$E1589*VLOOKUP(Data!$F1589,tblXrate[],2,FALSE)</f>
        <v>50000</v>
      </c>
      <c r="H1589" s="93" t="s">
        <v>1757</v>
      </c>
      <c r="I1589" s="93" t="s">
        <v>3940</v>
      </c>
      <c r="J1589" s="93" t="s">
        <v>7</v>
      </c>
      <c r="K1589" s="93" t="str">
        <f>VLOOKUP(Data!$J1589,tblCountries[[Actual]:[Mapping]],2,FALSE)</f>
        <v>India</v>
      </c>
      <c r="L1589" s="93" t="str">
        <f>VLOOKUP(Data!$J1589,tblCountries[[Actual]:[Continente]],3,FALSE)</f>
        <v>Asia</v>
      </c>
      <c r="M1589" s="93" t="s">
        <v>24</v>
      </c>
      <c r="N1589" s="97">
        <v>8</v>
      </c>
      <c r="O1589" s="98" t="s">
        <v>4021</v>
      </c>
      <c r="P1589" s="99" t="s">
        <v>4030</v>
      </c>
      <c r="Q1589" s="100" t="s">
        <v>4049</v>
      </c>
    </row>
    <row r="1590" spans="2:17" ht="15" customHeight="1" x14ac:dyDescent="0.25">
      <c r="B1590" s="93" t="s">
        <v>3585</v>
      </c>
      <c r="C1590" s="94">
        <v>41062.783009259256</v>
      </c>
      <c r="D1590" s="95">
        <v>7000</v>
      </c>
      <c r="E1590" s="93">
        <v>7000</v>
      </c>
      <c r="F1590" s="93" t="s">
        <v>5</v>
      </c>
      <c r="G1590" s="96">
        <f>Data!$E1590*VLOOKUP(Data!$F1590,tblXrate[],2,FALSE)</f>
        <v>7000</v>
      </c>
      <c r="H1590" s="93" t="s">
        <v>1758</v>
      </c>
      <c r="I1590" s="93" t="s">
        <v>3938</v>
      </c>
      <c r="J1590" s="93" t="s">
        <v>7</v>
      </c>
      <c r="K1590" s="93" t="str">
        <f>VLOOKUP(Data!$J1590,tblCountries[[Actual]:[Mapping]],2,FALSE)</f>
        <v>India</v>
      </c>
      <c r="L1590" s="93" t="str">
        <f>VLOOKUP(Data!$J1590,tblCountries[[Actual]:[Continente]],3,FALSE)</f>
        <v>Asia</v>
      </c>
      <c r="M1590" s="93" t="s">
        <v>8</v>
      </c>
      <c r="N1590" s="97">
        <v>1</v>
      </c>
      <c r="O1590" s="99" t="s">
        <v>4024</v>
      </c>
      <c r="P1590" s="99" t="s">
        <v>4027</v>
      </c>
      <c r="Q1590" s="100" t="s">
        <v>4048</v>
      </c>
    </row>
    <row r="1591" spans="2:17" ht="15" customHeight="1" x14ac:dyDescent="0.25">
      <c r="B1591" s="93" t="s">
        <v>3586</v>
      </c>
      <c r="C1591" s="94">
        <v>41062.801793981482</v>
      </c>
      <c r="D1591" s="95">
        <v>140000</v>
      </c>
      <c r="E1591" s="93">
        <v>140000</v>
      </c>
      <c r="F1591" s="93" t="s">
        <v>5</v>
      </c>
      <c r="G1591" s="96">
        <f>Data!$E1591*VLOOKUP(Data!$F1591,tblXrate[],2,FALSE)</f>
        <v>140000</v>
      </c>
      <c r="H1591" s="93" t="s">
        <v>1077</v>
      </c>
      <c r="I1591" s="93" t="s">
        <v>51</v>
      </c>
      <c r="J1591" s="93" t="s">
        <v>14</v>
      </c>
      <c r="K1591" s="93" t="str">
        <f>VLOOKUP(Data!$J1591,tblCountries[[Actual]:[Mapping]],2,FALSE)</f>
        <v>USA</v>
      </c>
      <c r="L1591" s="93" t="str">
        <f>VLOOKUP(Data!$J1591,tblCountries[[Actual]:[Continente]],3,FALSE)</f>
        <v>America</v>
      </c>
      <c r="M1591" s="93" t="s">
        <v>8</v>
      </c>
      <c r="N1591" s="97">
        <v>12</v>
      </c>
      <c r="O1591" s="99" t="s">
        <v>4020</v>
      </c>
      <c r="P1591" s="99" t="s">
        <v>4031</v>
      </c>
      <c r="Q1591" s="100" t="s">
        <v>4049</v>
      </c>
    </row>
    <row r="1592" spans="2:17" ht="15" customHeight="1" x14ac:dyDescent="0.25">
      <c r="B1592" s="93" t="s">
        <v>3587</v>
      </c>
      <c r="C1592" s="94">
        <v>41062.868518518517</v>
      </c>
      <c r="D1592" s="95">
        <v>400000</v>
      </c>
      <c r="E1592" s="93">
        <v>400000</v>
      </c>
      <c r="F1592" s="93" t="s">
        <v>39</v>
      </c>
      <c r="G1592" s="96">
        <f>Data!$E1592*VLOOKUP(Data!$F1592,tblXrate[],2,FALSE)</f>
        <v>7123.1666749770275</v>
      </c>
      <c r="H1592" s="93" t="s">
        <v>1759</v>
      </c>
      <c r="I1592" s="93" t="s">
        <v>19</v>
      </c>
      <c r="J1592" s="93" t="s">
        <v>7</v>
      </c>
      <c r="K1592" s="93" t="str">
        <f>VLOOKUP(Data!$J1592,tblCountries[[Actual]:[Mapping]],2,FALSE)</f>
        <v>India</v>
      </c>
      <c r="L1592" s="93" t="str">
        <f>VLOOKUP(Data!$J1592,tblCountries[[Actual]:[Continente]],3,FALSE)</f>
        <v>Asia</v>
      </c>
      <c r="M1592" s="93" t="s">
        <v>24</v>
      </c>
      <c r="N1592" s="97">
        <v>2.5</v>
      </c>
      <c r="O1592" s="99" t="s">
        <v>4024</v>
      </c>
      <c r="P1592" s="99" t="s">
        <v>4027</v>
      </c>
      <c r="Q1592" s="100" t="s">
        <v>4048</v>
      </c>
    </row>
    <row r="1593" spans="2:17" ht="15" customHeight="1" x14ac:dyDescent="0.25">
      <c r="B1593" s="93" t="s">
        <v>3588</v>
      </c>
      <c r="C1593" s="94">
        <v>41062.870127314818</v>
      </c>
      <c r="D1593" s="95" t="s">
        <v>1760</v>
      </c>
      <c r="E1593" s="93">
        <v>37000</v>
      </c>
      <c r="F1593" s="93" t="s">
        <v>68</v>
      </c>
      <c r="G1593" s="96">
        <f>Data!$E1593*VLOOKUP(Data!$F1593,tblXrate[],2,FALSE)</f>
        <v>58318.59606648951</v>
      </c>
      <c r="H1593" s="93" t="s">
        <v>1761</v>
      </c>
      <c r="I1593" s="93" t="s">
        <v>19</v>
      </c>
      <c r="J1593" s="93" t="s">
        <v>70</v>
      </c>
      <c r="K1593" s="93" t="str">
        <f>VLOOKUP(Data!$J1593,tblCountries[[Actual]:[Mapping]],2,FALSE)</f>
        <v>UK</v>
      </c>
      <c r="L1593" s="93" t="str">
        <f>VLOOKUP(Data!$J1593,tblCountries[[Actual]:[Continente]],3,FALSE)</f>
        <v>Europa</v>
      </c>
      <c r="M1593" s="93" t="s">
        <v>8</v>
      </c>
      <c r="N1593" s="97">
        <v>9</v>
      </c>
      <c r="O1593" s="98" t="s">
        <v>4021</v>
      </c>
      <c r="P1593" s="99" t="s">
        <v>4030</v>
      </c>
      <c r="Q1593" s="100" t="s">
        <v>4049</v>
      </c>
    </row>
    <row r="1594" spans="2:17" ht="15" customHeight="1" x14ac:dyDescent="0.25">
      <c r="B1594" s="93" t="s">
        <v>3589</v>
      </c>
      <c r="C1594" s="94">
        <v>41062.904652777775</v>
      </c>
      <c r="D1594" s="95" t="s">
        <v>1762</v>
      </c>
      <c r="E1594" s="93">
        <v>680000</v>
      </c>
      <c r="F1594" s="93" t="s">
        <v>39</v>
      </c>
      <c r="G1594" s="96">
        <f>Data!$E1594*VLOOKUP(Data!$F1594,tblXrate[],2,FALSE)</f>
        <v>12109.383347460946</v>
      </c>
      <c r="H1594" s="93" t="s">
        <v>935</v>
      </c>
      <c r="I1594" s="93" t="s">
        <v>51</v>
      </c>
      <c r="J1594" s="93" t="s">
        <v>7</v>
      </c>
      <c r="K1594" s="93" t="str">
        <f>VLOOKUP(Data!$J1594,tblCountries[[Actual]:[Mapping]],2,FALSE)</f>
        <v>India</v>
      </c>
      <c r="L1594" s="93" t="str">
        <f>VLOOKUP(Data!$J1594,tblCountries[[Actual]:[Continente]],3,FALSE)</f>
        <v>Asia</v>
      </c>
      <c r="M1594" s="93" t="s">
        <v>24</v>
      </c>
      <c r="N1594" s="97">
        <v>2</v>
      </c>
      <c r="O1594" s="99" t="s">
        <v>4024</v>
      </c>
      <c r="P1594" s="99" t="s">
        <v>4028</v>
      </c>
      <c r="Q1594" s="100" t="s">
        <v>4048</v>
      </c>
    </row>
    <row r="1595" spans="2:17" ht="15" customHeight="1" x14ac:dyDescent="0.25">
      <c r="B1595" s="93" t="s">
        <v>3590</v>
      </c>
      <c r="C1595" s="94">
        <v>41062.939953703702</v>
      </c>
      <c r="D1595" s="95">
        <v>55000</v>
      </c>
      <c r="E1595" s="93">
        <v>55000</v>
      </c>
      <c r="F1595" s="93" t="s">
        <v>5</v>
      </c>
      <c r="G1595" s="96">
        <f>Data!$E1595*VLOOKUP(Data!$F1595,tblXrate[],2,FALSE)</f>
        <v>55000</v>
      </c>
      <c r="H1595" s="93" t="s">
        <v>410</v>
      </c>
      <c r="I1595" s="93" t="s">
        <v>19</v>
      </c>
      <c r="J1595" s="93" t="s">
        <v>14</v>
      </c>
      <c r="K1595" s="93" t="str">
        <f>VLOOKUP(Data!$J1595,tblCountries[[Actual]:[Mapping]],2,FALSE)</f>
        <v>USA</v>
      </c>
      <c r="L1595" s="93" t="str">
        <f>VLOOKUP(Data!$J1595,tblCountries[[Actual]:[Continente]],3,FALSE)</f>
        <v>America</v>
      </c>
      <c r="M1595" s="93" t="s">
        <v>8</v>
      </c>
      <c r="N1595" s="97">
        <v>1</v>
      </c>
      <c r="O1595" s="99" t="s">
        <v>4024</v>
      </c>
      <c r="P1595" s="99" t="s">
        <v>4030</v>
      </c>
      <c r="Q1595" s="100" t="s">
        <v>4049</v>
      </c>
    </row>
    <row r="1596" spans="2:17" ht="15" customHeight="1" x14ac:dyDescent="0.25">
      <c r="B1596" s="93" t="s">
        <v>3591</v>
      </c>
      <c r="C1596" s="94">
        <v>41062.943703703706</v>
      </c>
      <c r="D1596" s="95">
        <v>60000</v>
      </c>
      <c r="E1596" s="93">
        <v>60000</v>
      </c>
      <c r="F1596" s="93" t="s">
        <v>5</v>
      </c>
      <c r="G1596" s="96">
        <f>Data!$E1596*VLOOKUP(Data!$F1596,tblXrate[],2,FALSE)</f>
        <v>60000</v>
      </c>
      <c r="H1596" s="93" t="s">
        <v>1763</v>
      </c>
      <c r="I1596" s="93" t="s">
        <v>51</v>
      </c>
      <c r="J1596" s="93" t="s">
        <v>723</v>
      </c>
      <c r="K1596" s="93" t="str">
        <f>VLOOKUP(Data!$J1596,tblCountries[[Actual]:[Mapping]],2,FALSE)</f>
        <v>Indonesia</v>
      </c>
      <c r="L1596" s="93" t="str">
        <f>VLOOKUP(Data!$J1596,tblCountries[[Actual]:[Continente]],3,FALSE)</f>
        <v>Asia</v>
      </c>
      <c r="M1596" s="93" t="s">
        <v>17</v>
      </c>
      <c r="N1596" s="97">
        <v>16</v>
      </c>
      <c r="O1596" s="99" t="s">
        <v>4022</v>
      </c>
      <c r="P1596" s="99" t="s">
        <v>4030</v>
      </c>
      <c r="Q1596" s="100" t="s">
        <v>4049</v>
      </c>
    </row>
    <row r="1597" spans="2:17" ht="15" customHeight="1" x14ac:dyDescent="0.25">
      <c r="B1597" s="93" t="s">
        <v>3592</v>
      </c>
      <c r="C1597" s="94">
        <v>41063.065243055556</v>
      </c>
      <c r="D1597" s="95">
        <v>320000</v>
      </c>
      <c r="E1597" s="93">
        <v>320000</v>
      </c>
      <c r="F1597" s="93" t="s">
        <v>39</v>
      </c>
      <c r="G1597" s="96">
        <f>Data!$E1597*VLOOKUP(Data!$F1597,tblXrate[],2,FALSE)</f>
        <v>5698.5333399816218</v>
      </c>
      <c r="H1597" s="93" t="s">
        <v>806</v>
      </c>
      <c r="I1597" s="93" t="s">
        <v>51</v>
      </c>
      <c r="J1597" s="93" t="s">
        <v>7</v>
      </c>
      <c r="K1597" s="93" t="str">
        <f>VLOOKUP(Data!$J1597,tblCountries[[Actual]:[Mapping]],2,FALSE)</f>
        <v>India</v>
      </c>
      <c r="L1597" s="93" t="str">
        <f>VLOOKUP(Data!$J1597,tblCountries[[Actual]:[Continente]],3,FALSE)</f>
        <v>Asia</v>
      </c>
      <c r="M1597" s="93" t="s">
        <v>8</v>
      </c>
      <c r="N1597" s="97">
        <v>5</v>
      </c>
      <c r="O1597" s="98" t="s">
        <v>4021</v>
      </c>
      <c r="P1597" s="99" t="s">
        <v>4027</v>
      </c>
      <c r="Q1597" s="100" t="s">
        <v>4048</v>
      </c>
    </row>
    <row r="1598" spans="2:17" ht="15" customHeight="1" x14ac:dyDescent="0.25">
      <c r="B1598" s="93" t="s">
        <v>3593</v>
      </c>
      <c r="C1598" s="94">
        <v>41063.067164351851</v>
      </c>
      <c r="D1598" s="95" t="s">
        <v>1764</v>
      </c>
      <c r="E1598" s="93">
        <v>288000</v>
      </c>
      <c r="F1598" s="93" t="s">
        <v>3905</v>
      </c>
      <c r="G1598" s="96">
        <f>Data!$E1598*VLOOKUP(Data!$F1598,tblXrate[],2,FALSE)</f>
        <v>9376.2513877177607</v>
      </c>
      <c r="H1598" s="93" t="s">
        <v>1765</v>
      </c>
      <c r="I1598" s="93" t="s">
        <v>278</v>
      </c>
      <c r="J1598" s="93" t="s">
        <v>1766</v>
      </c>
      <c r="K1598" s="93" t="str">
        <f>VLOOKUP(Data!$J1598,tblCountries[[Actual]:[Mapping]],2,FALSE)</f>
        <v>Mauritius</v>
      </c>
      <c r="L1598" s="93" t="str">
        <f>VLOOKUP(Data!$J1598,tblCountries[[Actual]:[Continente]],3,FALSE)</f>
        <v>Africa</v>
      </c>
      <c r="M1598" s="93" t="s">
        <v>8</v>
      </c>
      <c r="N1598" s="97">
        <v>7</v>
      </c>
      <c r="O1598" s="98" t="s">
        <v>4021</v>
      </c>
      <c r="P1598" s="99" t="s">
        <v>4027</v>
      </c>
      <c r="Q1598" s="100" t="s">
        <v>4048</v>
      </c>
    </row>
    <row r="1599" spans="2:17" ht="15" customHeight="1" x14ac:dyDescent="0.25">
      <c r="B1599" s="93" t="s">
        <v>3594</v>
      </c>
      <c r="C1599" s="94">
        <v>41063.088009259256</v>
      </c>
      <c r="D1599" s="95" t="s">
        <v>329</v>
      </c>
      <c r="E1599" s="93">
        <v>60000</v>
      </c>
      <c r="F1599" s="93" t="s">
        <v>68</v>
      </c>
      <c r="G1599" s="96">
        <f>Data!$E1599*VLOOKUP(Data!$F1599,tblXrate[],2,FALSE)</f>
        <v>94570.696324037053</v>
      </c>
      <c r="H1599" s="93" t="s">
        <v>152</v>
      </c>
      <c r="I1599" s="93" t="s">
        <v>19</v>
      </c>
      <c r="J1599" s="93" t="s">
        <v>70</v>
      </c>
      <c r="K1599" s="93" t="str">
        <f>VLOOKUP(Data!$J1599,tblCountries[[Actual]:[Mapping]],2,FALSE)</f>
        <v>UK</v>
      </c>
      <c r="L1599" s="93" t="str">
        <f>VLOOKUP(Data!$J1599,tblCountries[[Actual]:[Continente]],3,FALSE)</f>
        <v>Europa</v>
      </c>
      <c r="M1599" s="93" t="s">
        <v>8</v>
      </c>
      <c r="N1599" s="97">
        <v>5</v>
      </c>
      <c r="O1599" s="98" t="s">
        <v>4021</v>
      </c>
      <c r="P1599" s="99" t="s">
        <v>4030</v>
      </c>
      <c r="Q1599" s="100" t="s">
        <v>4049</v>
      </c>
    </row>
    <row r="1600" spans="2:17" ht="15" customHeight="1" x14ac:dyDescent="0.25">
      <c r="B1600" s="93" t="s">
        <v>3595</v>
      </c>
      <c r="C1600" s="94">
        <v>41063.121203703704</v>
      </c>
      <c r="D1600" s="95">
        <v>36000</v>
      </c>
      <c r="E1600" s="93">
        <v>36000</v>
      </c>
      <c r="F1600" s="93" t="s">
        <v>5</v>
      </c>
      <c r="G1600" s="96">
        <f>Data!$E1600*VLOOKUP(Data!$F1600,tblXrate[],2,FALSE)</f>
        <v>36000</v>
      </c>
      <c r="H1600" s="93" t="s">
        <v>1767</v>
      </c>
      <c r="I1600" s="93" t="s">
        <v>355</v>
      </c>
      <c r="J1600" s="93" t="s">
        <v>1768</v>
      </c>
      <c r="K1600" s="93" t="str">
        <f>VLOOKUP(Data!$J1600,tblCountries[[Actual]:[Mapping]],2,FALSE)</f>
        <v>Azerbaijan</v>
      </c>
      <c r="L1600" s="93" t="str">
        <f>VLOOKUP(Data!$J1600,tblCountries[[Actual]:[Continente]],3,FALSE)</f>
        <v>Asia</v>
      </c>
      <c r="M1600" s="93" t="s">
        <v>8</v>
      </c>
      <c r="N1600" s="97">
        <v>5</v>
      </c>
      <c r="O1600" s="98" t="s">
        <v>4021</v>
      </c>
      <c r="P1600" s="99" t="s">
        <v>4029</v>
      </c>
      <c r="Q1600" s="100" t="s">
        <v>4048</v>
      </c>
    </row>
    <row r="1601" spans="2:17" ht="15" customHeight="1" x14ac:dyDescent="0.25">
      <c r="B1601" s="93" t="s">
        <v>3596</v>
      </c>
      <c r="C1601" s="94">
        <v>41063.17690972222</v>
      </c>
      <c r="D1601" s="95" t="s">
        <v>1769</v>
      </c>
      <c r="E1601" s="93">
        <v>3700000</v>
      </c>
      <c r="F1601" s="93" t="s">
        <v>39</v>
      </c>
      <c r="G1601" s="96">
        <f>Data!$E1601*VLOOKUP(Data!$F1601,tblXrate[],2,FALSE)</f>
        <v>65889.291743537498</v>
      </c>
      <c r="H1601" s="93" t="s">
        <v>1770</v>
      </c>
      <c r="I1601" s="93" t="s">
        <v>51</v>
      </c>
      <c r="J1601" s="93" t="s">
        <v>7</v>
      </c>
      <c r="K1601" s="93" t="str">
        <f>VLOOKUP(Data!$J1601,tblCountries[[Actual]:[Mapping]],2,FALSE)</f>
        <v>India</v>
      </c>
      <c r="L1601" s="93" t="str">
        <f>VLOOKUP(Data!$J1601,tblCountries[[Actual]:[Continente]],3,FALSE)</f>
        <v>Asia</v>
      </c>
      <c r="M1601" s="93" t="s">
        <v>12</v>
      </c>
      <c r="N1601" s="97">
        <v>4</v>
      </c>
      <c r="O1601" s="99" t="s">
        <v>4024</v>
      </c>
      <c r="P1601" s="99" t="s">
        <v>4030</v>
      </c>
      <c r="Q1601" s="100" t="s">
        <v>4049</v>
      </c>
    </row>
    <row r="1602" spans="2:17" ht="15" customHeight="1" x14ac:dyDescent="0.25">
      <c r="B1602" s="93" t="s">
        <v>3597</v>
      </c>
      <c r="C1602" s="94">
        <v>41063.196458333332</v>
      </c>
      <c r="D1602" s="95">
        <v>106000</v>
      </c>
      <c r="E1602" s="93">
        <v>106000</v>
      </c>
      <c r="F1602" s="93" t="s">
        <v>5</v>
      </c>
      <c r="G1602" s="96">
        <f>Data!$E1602*VLOOKUP(Data!$F1602,tblXrate[],2,FALSE)</f>
        <v>106000</v>
      </c>
      <c r="H1602" s="93" t="s">
        <v>1771</v>
      </c>
      <c r="I1602" s="93" t="s">
        <v>19</v>
      </c>
      <c r="J1602" s="93" t="s">
        <v>874</v>
      </c>
      <c r="K1602" s="93" t="str">
        <f>VLOOKUP(Data!$J1602,tblCountries[[Actual]:[Mapping]],2,FALSE)</f>
        <v>Denmark</v>
      </c>
      <c r="L1602" s="93" t="str">
        <f>VLOOKUP(Data!$J1602,tblCountries[[Actual]:[Continente]],3,FALSE)</f>
        <v>Europa</v>
      </c>
      <c r="M1602" s="93" t="s">
        <v>24</v>
      </c>
      <c r="N1602" s="97">
        <v>7</v>
      </c>
      <c r="O1602" s="98" t="s">
        <v>4021</v>
      </c>
      <c r="P1602" s="99" t="s">
        <v>4031</v>
      </c>
      <c r="Q1602" s="100" t="s">
        <v>4049</v>
      </c>
    </row>
    <row r="1603" spans="2:17" ht="15" customHeight="1" x14ac:dyDescent="0.25">
      <c r="B1603" s="93" t="s">
        <v>3598</v>
      </c>
      <c r="C1603" s="94">
        <v>41063.30332175926</v>
      </c>
      <c r="D1603" s="95" t="s">
        <v>1772</v>
      </c>
      <c r="E1603" s="93">
        <v>485000</v>
      </c>
      <c r="F1603" s="93" t="s">
        <v>1359</v>
      </c>
      <c r="G1603" s="96">
        <f>Data!$E1603*VLOOKUP(Data!$F1603,tblXrate[],2,FALSE)</f>
        <v>82888.5550559455</v>
      </c>
      <c r="H1603" s="93" t="s">
        <v>487</v>
      </c>
      <c r="I1603" s="93" t="s">
        <v>487</v>
      </c>
      <c r="J1603" s="93" t="s">
        <v>874</v>
      </c>
      <c r="K1603" s="93" t="str">
        <f>VLOOKUP(Data!$J1603,tblCountries[[Actual]:[Mapping]],2,FALSE)</f>
        <v>Denmark</v>
      </c>
      <c r="L1603" s="93" t="str">
        <f>VLOOKUP(Data!$J1603,tblCountries[[Actual]:[Continente]],3,FALSE)</f>
        <v>Europa</v>
      </c>
      <c r="M1603" s="93" t="s">
        <v>8</v>
      </c>
      <c r="N1603" s="97">
        <v>18</v>
      </c>
      <c r="O1603" s="99" t="s">
        <v>4022</v>
      </c>
      <c r="P1603" s="99" t="s">
        <v>4030</v>
      </c>
      <c r="Q1603" s="100" t="s">
        <v>4049</v>
      </c>
    </row>
    <row r="1604" spans="2:17" ht="15" customHeight="1" x14ac:dyDescent="0.25">
      <c r="B1604" s="93" t="s">
        <v>3599</v>
      </c>
      <c r="C1604" s="94">
        <v>41063.404629629629</v>
      </c>
      <c r="D1604" s="95">
        <v>75000</v>
      </c>
      <c r="E1604" s="93">
        <v>75000</v>
      </c>
      <c r="F1604" s="93" t="s">
        <v>667</v>
      </c>
      <c r="G1604" s="96">
        <f>Data!$E1604*VLOOKUP(Data!$F1604,tblXrate[],2,FALSE)</f>
        <v>59819.107020370408</v>
      </c>
      <c r="H1604" s="93" t="s">
        <v>1773</v>
      </c>
      <c r="I1604" s="93" t="s">
        <v>19</v>
      </c>
      <c r="J1604" s="93" t="s">
        <v>1774</v>
      </c>
      <c r="K1604" s="93" t="str">
        <f>VLOOKUP(Data!$J1604,tblCountries[[Actual]:[Mapping]],2,FALSE)</f>
        <v>New Zealand</v>
      </c>
      <c r="L1604" s="93" t="str">
        <f>VLOOKUP(Data!$J1604,tblCountries[[Actual]:[Continente]],3,FALSE)</f>
        <v>Oceania</v>
      </c>
      <c r="M1604" s="93" t="s">
        <v>17</v>
      </c>
      <c r="N1604" s="97">
        <v>10</v>
      </c>
      <c r="O1604" s="99" t="s">
        <v>4020</v>
      </c>
      <c r="P1604" s="99" t="s">
        <v>4030</v>
      </c>
      <c r="Q1604" s="100" t="s">
        <v>4049</v>
      </c>
    </row>
    <row r="1605" spans="2:17" ht="15" customHeight="1" x14ac:dyDescent="0.25">
      <c r="B1605" s="93" t="s">
        <v>3600</v>
      </c>
      <c r="C1605" s="94">
        <v>41063.424108796295</v>
      </c>
      <c r="D1605" s="95">
        <v>6545</v>
      </c>
      <c r="E1605" s="93">
        <v>6545</v>
      </c>
      <c r="F1605" s="93" t="s">
        <v>5</v>
      </c>
      <c r="G1605" s="96">
        <f>Data!$E1605*VLOOKUP(Data!$F1605,tblXrate[],2,FALSE)</f>
        <v>6545</v>
      </c>
      <c r="H1605" s="93" t="s">
        <v>697</v>
      </c>
      <c r="I1605" s="93" t="s">
        <v>51</v>
      </c>
      <c r="J1605" s="93" t="s">
        <v>7</v>
      </c>
      <c r="K1605" s="93" t="str">
        <f>VLOOKUP(Data!$J1605,tblCountries[[Actual]:[Mapping]],2,FALSE)</f>
        <v>India</v>
      </c>
      <c r="L1605" s="93" t="str">
        <f>VLOOKUP(Data!$J1605,tblCountries[[Actual]:[Continente]],3,FALSE)</f>
        <v>Asia</v>
      </c>
      <c r="M1605" s="93" t="s">
        <v>12</v>
      </c>
      <c r="N1605" s="97">
        <v>9</v>
      </c>
      <c r="O1605" s="98" t="s">
        <v>4021</v>
      </c>
      <c r="P1605" s="99" t="s">
        <v>4027</v>
      </c>
      <c r="Q1605" s="100" t="s">
        <v>4048</v>
      </c>
    </row>
    <row r="1606" spans="2:17" ht="15" customHeight="1" x14ac:dyDescent="0.25">
      <c r="B1606" s="93" t="s">
        <v>3601</v>
      </c>
      <c r="C1606" s="94">
        <v>41063.506562499999</v>
      </c>
      <c r="D1606" s="95" t="s">
        <v>1775</v>
      </c>
      <c r="E1606" s="93">
        <v>1000000</v>
      </c>
      <c r="F1606" s="93" t="s">
        <v>39</v>
      </c>
      <c r="G1606" s="96">
        <f>Data!$E1606*VLOOKUP(Data!$F1606,tblXrate[],2,FALSE)</f>
        <v>17807.916687442568</v>
      </c>
      <c r="H1606" s="93" t="s">
        <v>1776</v>
      </c>
      <c r="I1606" s="93" t="s">
        <v>51</v>
      </c>
      <c r="J1606" s="93" t="s">
        <v>7</v>
      </c>
      <c r="K1606" s="93" t="str">
        <f>VLOOKUP(Data!$J1606,tblCountries[[Actual]:[Mapping]],2,FALSE)</f>
        <v>India</v>
      </c>
      <c r="L1606" s="93" t="str">
        <f>VLOOKUP(Data!$J1606,tblCountries[[Actual]:[Continente]],3,FALSE)</f>
        <v>Asia</v>
      </c>
      <c r="M1606" s="93" t="s">
        <v>17</v>
      </c>
      <c r="N1606" s="97">
        <v>13</v>
      </c>
      <c r="O1606" s="99" t="s">
        <v>4020</v>
      </c>
      <c r="P1606" s="99" t="s">
        <v>4028</v>
      </c>
      <c r="Q1606" s="100" t="s">
        <v>4048</v>
      </c>
    </row>
    <row r="1607" spans="2:17" ht="15" customHeight="1" x14ac:dyDescent="0.25">
      <c r="B1607" s="93" t="s">
        <v>3602</v>
      </c>
      <c r="C1607" s="94">
        <v>41063.511284722219</v>
      </c>
      <c r="D1607" s="95">
        <v>54000</v>
      </c>
      <c r="E1607" s="93">
        <v>54000</v>
      </c>
      <c r="F1607" s="93" t="s">
        <v>5</v>
      </c>
      <c r="G1607" s="96">
        <f>Data!$E1607*VLOOKUP(Data!$F1607,tblXrate[],2,FALSE)</f>
        <v>54000</v>
      </c>
      <c r="H1607" s="93" t="s">
        <v>1777</v>
      </c>
      <c r="I1607" s="93" t="s">
        <v>3940</v>
      </c>
      <c r="J1607" s="93" t="s">
        <v>14</v>
      </c>
      <c r="K1607" s="93" t="str">
        <f>VLOOKUP(Data!$J1607,tblCountries[[Actual]:[Mapping]],2,FALSE)</f>
        <v>USA</v>
      </c>
      <c r="L1607" s="93" t="str">
        <f>VLOOKUP(Data!$J1607,tblCountries[[Actual]:[Continente]],3,FALSE)</f>
        <v>America</v>
      </c>
      <c r="M1607" s="93" t="s">
        <v>8</v>
      </c>
      <c r="N1607" s="97">
        <v>10</v>
      </c>
      <c r="O1607" s="99" t="s">
        <v>4020</v>
      </c>
      <c r="P1607" s="99" t="s">
        <v>4030</v>
      </c>
      <c r="Q1607" s="100" t="s">
        <v>4049</v>
      </c>
    </row>
    <row r="1608" spans="2:17" ht="15" customHeight="1" x14ac:dyDescent="0.25">
      <c r="B1608" s="93" t="s">
        <v>3603</v>
      </c>
      <c r="C1608" s="94">
        <v>41063.518831018519</v>
      </c>
      <c r="D1608" s="95">
        <v>100000</v>
      </c>
      <c r="E1608" s="93">
        <v>100000</v>
      </c>
      <c r="F1608" s="93" t="s">
        <v>5</v>
      </c>
      <c r="G1608" s="96">
        <f>Data!$E1608*VLOOKUP(Data!$F1608,tblXrate[],2,FALSE)</f>
        <v>100000</v>
      </c>
      <c r="H1608" s="93" t="s">
        <v>355</v>
      </c>
      <c r="I1608" s="93" t="s">
        <v>355</v>
      </c>
      <c r="J1608" s="93" t="s">
        <v>14</v>
      </c>
      <c r="K1608" s="93" t="str">
        <f>VLOOKUP(Data!$J1608,tblCountries[[Actual]:[Mapping]],2,FALSE)</f>
        <v>USA</v>
      </c>
      <c r="L1608" s="93" t="str">
        <f>VLOOKUP(Data!$J1608,tblCountries[[Actual]:[Continente]],3,FALSE)</f>
        <v>America</v>
      </c>
      <c r="M1608" s="93" t="s">
        <v>17</v>
      </c>
      <c r="N1608" s="97">
        <v>4</v>
      </c>
      <c r="O1608" s="99" t="s">
        <v>4024</v>
      </c>
      <c r="P1608" s="99" t="s">
        <v>4031</v>
      </c>
      <c r="Q1608" s="100" t="s">
        <v>4049</v>
      </c>
    </row>
    <row r="1609" spans="2:17" ht="15" customHeight="1" x14ac:dyDescent="0.25">
      <c r="B1609" s="93" t="s">
        <v>3604</v>
      </c>
      <c r="C1609" s="94">
        <v>41063.563043981485</v>
      </c>
      <c r="D1609" s="95">
        <v>50000</v>
      </c>
      <c r="E1609" s="93">
        <v>50000</v>
      </c>
      <c r="F1609" s="93" t="s">
        <v>85</v>
      </c>
      <c r="G1609" s="96">
        <f>Data!$E1609*VLOOKUP(Data!$F1609,tblXrate[],2,FALSE)</f>
        <v>49168.076151516347</v>
      </c>
      <c r="H1609" s="93" t="s">
        <v>952</v>
      </c>
      <c r="I1609" s="93" t="s">
        <v>19</v>
      </c>
      <c r="J1609" s="93" t="s">
        <v>87</v>
      </c>
      <c r="K1609" s="93" t="str">
        <f>VLOOKUP(Data!$J1609,tblCountries[[Actual]:[Mapping]],2,FALSE)</f>
        <v>Canada</v>
      </c>
      <c r="L1609" s="93" t="str">
        <f>VLOOKUP(Data!$J1609,tblCountries[[Actual]:[Continente]],3,FALSE)</f>
        <v>America</v>
      </c>
      <c r="M1609" s="93" t="s">
        <v>8</v>
      </c>
      <c r="N1609" s="97">
        <v>5</v>
      </c>
      <c r="O1609" s="98" t="s">
        <v>4021</v>
      </c>
      <c r="P1609" s="99" t="s">
        <v>4029</v>
      </c>
      <c r="Q1609" s="100" t="s">
        <v>4048</v>
      </c>
    </row>
    <row r="1610" spans="2:17" ht="15" customHeight="1" x14ac:dyDescent="0.25">
      <c r="B1610" s="93" t="s">
        <v>3605</v>
      </c>
      <c r="C1610" s="94">
        <v>41063.602418981478</v>
      </c>
      <c r="D1610" s="95">
        <v>4019</v>
      </c>
      <c r="E1610" s="93">
        <v>4019</v>
      </c>
      <c r="F1610" s="93" t="s">
        <v>5</v>
      </c>
      <c r="G1610" s="96">
        <f>Data!$E1610*VLOOKUP(Data!$F1610,tblXrate[],2,FALSE)</f>
        <v>4019</v>
      </c>
      <c r="H1610" s="93" t="s">
        <v>1778</v>
      </c>
      <c r="I1610" s="93" t="s">
        <v>66</v>
      </c>
      <c r="J1610" s="93" t="s">
        <v>346</v>
      </c>
      <c r="K1610" s="93" t="str">
        <f>VLOOKUP(Data!$J1610,tblCountries[[Actual]:[Mapping]],2,FALSE)</f>
        <v>Philippines</v>
      </c>
      <c r="L1610" s="93" t="str">
        <f>VLOOKUP(Data!$J1610,tblCountries[[Actual]:[Continente]],3,FALSE)</f>
        <v>Asia</v>
      </c>
      <c r="M1610" s="93" t="s">
        <v>17</v>
      </c>
      <c r="N1610" s="97">
        <v>3</v>
      </c>
      <c r="O1610" s="99" t="s">
        <v>4024</v>
      </c>
      <c r="P1610" s="99" t="s">
        <v>4027</v>
      </c>
      <c r="Q1610" s="100" t="s">
        <v>4048</v>
      </c>
    </row>
    <row r="1611" spans="2:17" ht="15" customHeight="1" x14ac:dyDescent="0.25">
      <c r="B1611" s="93" t="s">
        <v>3606</v>
      </c>
      <c r="C1611" s="94">
        <v>41063.607592592591</v>
      </c>
      <c r="D1611" s="95">
        <v>15000</v>
      </c>
      <c r="E1611" s="93">
        <v>15000</v>
      </c>
      <c r="F1611" s="93" t="s">
        <v>5</v>
      </c>
      <c r="G1611" s="96">
        <f>Data!$E1611*VLOOKUP(Data!$F1611,tblXrate[],2,FALSE)</f>
        <v>15000</v>
      </c>
      <c r="H1611" s="93" t="s">
        <v>1779</v>
      </c>
      <c r="I1611" s="93" t="s">
        <v>19</v>
      </c>
      <c r="J1611" s="93" t="s">
        <v>16</v>
      </c>
      <c r="K1611" s="93" t="str">
        <f>VLOOKUP(Data!$J1611,tblCountries[[Actual]:[Mapping]],2,FALSE)</f>
        <v>Pakistan</v>
      </c>
      <c r="L1611" s="93" t="str">
        <f>VLOOKUP(Data!$J1611,tblCountries[[Actual]:[Continente]],3,FALSE)</f>
        <v>Asia</v>
      </c>
      <c r="M1611" s="93" t="s">
        <v>8</v>
      </c>
      <c r="N1611" s="97">
        <v>5</v>
      </c>
      <c r="O1611" s="98" t="s">
        <v>4021</v>
      </c>
      <c r="P1611" s="99" t="s">
        <v>4028</v>
      </c>
      <c r="Q1611" s="100" t="s">
        <v>4048</v>
      </c>
    </row>
    <row r="1612" spans="2:17" ht="15" customHeight="1" x14ac:dyDescent="0.25">
      <c r="B1612" s="93" t="s">
        <v>3607</v>
      </c>
      <c r="C1612" s="94">
        <v>41063.619687500002</v>
      </c>
      <c r="D1612" s="95" t="s">
        <v>394</v>
      </c>
      <c r="E1612" s="93">
        <v>1000000</v>
      </c>
      <c r="F1612" s="93" t="s">
        <v>39</v>
      </c>
      <c r="G1612" s="96">
        <f>Data!$E1612*VLOOKUP(Data!$F1612,tblXrate[],2,FALSE)</f>
        <v>17807.916687442568</v>
      </c>
      <c r="H1612" s="93" t="s">
        <v>1780</v>
      </c>
      <c r="I1612" s="93" t="s">
        <v>19</v>
      </c>
      <c r="J1612" s="93" t="s">
        <v>7</v>
      </c>
      <c r="K1612" s="93" t="str">
        <f>VLOOKUP(Data!$J1612,tblCountries[[Actual]:[Mapping]],2,FALSE)</f>
        <v>India</v>
      </c>
      <c r="L1612" s="93" t="str">
        <f>VLOOKUP(Data!$J1612,tblCountries[[Actual]:[Continente]],3,FALSE)</f>
        <v>Asia</v>
      </c>
      <c r="M1612" s="93" t="s">
        <v>12</v>
      </c>
      <c r="N1612" s="97">
        <v>4</v>
      </c>
      <c r="O1612" s="99" t="s">
        <v>4024</v>
      </c>
      <c r="P1612" s="99" t="s">
        <v>4028</v>
      </c>
      <c r="Q1612" s="100" t="s">
        <v>4048</v>
      </c>
    </row>
    <row r="1613" spans="2:17" ht="15" customHeight="1" x14ac:dyDescent="0.25">
      <c r="B1613" s="93" t="s">
        <v>3608</v>
      </c>
      <c r="C1613" s="94">
        <v>41063.700624999998</v>
      </c>
      <c r="D1613" s="95">
        <v>12000</v>
      </c>
      <c r="E1613" s="93">
        <v>12000</v>
      </c>
      <c r="F1613" s="93" t="s">
        <v>5</v>
      </c>
      <c r="G1613" s="96">
        <f>Data!$E1613*VLOOKUP(Data!$F1613,tblXrate[],2,FALSE)</f>
        <v>12000</v>
      </c>
      <c r="H1613" s="93" t="s">
        <v>1781</v>
      </c>
      <c r="I1613" s="93" t="s">
        <v>3938</v>
      </c>
      <c r="J1613" s="93" t="s">
        <v>7</v>
      </c>
      <c r="K1613" s="93" t="str">
        <f>VLOOKUP(Data!$J1613,tblCountries[[Actual]:[Mapping]],2,FALSE)</f>
        <v>India</v>
      </c>
      <c r="L1613" s="93" t="str">
        <f>VLOOKUP(Data!$J1613,tblCountries[[Actual]:[Continente]],3,FALSE)</f>
        <v>Asia</v>
      </c>
      <c r="M1613" s="93" t="s">
        <v>12</v>
      </c>
      <c r="N1613" s="97">
        <v>3</v>
      </c>
      <c r="O1613" s="99" t="s">
        <v>4024</v>
      </c>
      <c r="P1613" s="99" t="s">
        <v>4028</v>
      </c>
      <c r="Q1613" s="100" t="s">
        <v>4048</v>
      </c>
    </row>
    <row r="1614" spans="2:17" ht="15" customHeight="1" x14ac:dyDescent="0.25">
      <c r="B1614" s="93" t="s">
        <v>3609</v>
      </c>
      <c r="C1614" s="94">
        <v>41063.735578703701</v>
      </c>
      <c r="D1614" s="95" t="s">
        <v>1782</v>
      </c>
      <c r="E1614" s="93">
        <v>125000</v>
      </c>
      <c r="F1614" s="93" t="s">
        <v>39</v>
      </c>
      <c r="G1614" s="96">
        <f>Data!$E1614*VLOOKUP(Data!$F1614,tblXrate[],2,FALSE)</f>
        <v>2225.989585930321</v>
      </c>
      <c r="H1614" s="93" t="s">
        <v>1783</v>
      </c>
      <c r="I1614" s="93" t="s">
        <v>19</v>
      </c>
      <c r="J1614" s="93" t="s">
        <v>7</v>
      </c>
      <c r="K1614" s="93" t="str">
        <f>VLOOKUP(Data!$J1614,tblCountries[[Actual]:[Mapping]],2,FALSE)</f>
        <v>India</v>
      </c>
      <c r="L1614" s="93" t="str">
        <f>VLOOKUP(Data!$J1614,tblCountries[[Actual]:[Continente]],3,FALSE)</f>
        <v>Asia</v>
      </c>
      <c r="M1614" s="93" t="s">
        <v>17</v>
      </c>
      <c r="N1614" s="97">
        <v>4</v>
      </c>
      <c r="O1614" s="99" t="s">
        <v>4024</v>
      </c>
      <c r="P1614" s="99" t="s">
        <v>4027</v>
      </c>
      <c r="Q1614" s="100" t="s">
        <v>4048</v>
      </c>
    </row>
    <row r="1615" spans="2:17" ht="15" customHeight="1" x14ac:dyDescent="0.25">
      <c r="B1615" s="93" t="s">
        <v>3610</v>
      </c>
      <c r="C1615" s="94">
        <v>41063.819652777776</v>
      </c>
      <c r="D1615" s="95">
        <v>86000</v>
      </c>
      <c r="E1615" s="93">
        <v>86000</v>
      </c>
      <c r="F1615" s="93" t="s">
        <v>5</v>
      </c>
      <c r="G1615" s="96">
        <f>Data!$E1615*VLOOKUP(Data!$F1615,tblXrate[],2,FALSE)</f>
        <v>86000</v>
      </c>
      <c r="H1615" s="93" t="s">
        <v>19</v>
      </c>
      <c r="I1615" s="93" t="s">
        <v>19</v>
      </c>
      <c r="J1615" s="93" t="s">
        <v>346</v>
      </c>
      <c r="K1615" s="93" t="str">
        <f>VLOOKUP(Data!$J1615,tblCountries[[Actual]:[Mapping]],2,FALSE)</f>
        <v>Philippines</v>
      </c>
      <c r="L1615" s="93" t="str">
        <f>VLOOKUP(Data!$J1615,tblCountries[[Actual]:[Continente]],3,FALSE)</f>
        <v>Asia</v>
      </c>
      <c r="M1615" s="93" t="s">
        <v>12</v>
      </c>
      <c r="N1615" s="97">
        <v>3</v>
      </c>
      <c r="O1615" s="99" t="s">
        <v>4024</v>
      </c>
      <c r="P1615" s="99" t="s">
        <v>4030</v>
      </c>
      <c r="Q1615" s="100" t="s">
        <v>4049</v>
      </c>
    </row>
    <row r="1616" spans="2:17" ht="15" customHeight="1" x14ac:dyDescent="0.25">
      <c r="B1616" s="93" t="s">
        <v>3611</v>
      </c>
      <c r="C1616" s="94">
        <v>41064.072951388887</v>
      </c>
      <c r="D1616" s="95">
        <v>340000</v>
      </c>
      <c r="E1616" s="93">
        <v>340000</v>
      </c>
      <c r="F1616" s="93" t="s">
        <v>39</v>
      </c>
      <c r="G1616" s="96">
        <f>Data!$E1616*VLOOKUP(Data!$F1616,tblXrate[],2,FALSE)</f>
        <v>6054.6916737304728</v>
      </c>
      <c r="H1616" s="93" t="s">
        <v>1019</v>
      </c>
      <c r="I1616" s="93" t="s">
        <v>51</v>
      </c>
      <c r="J1616" s="93" t="s">
        <v>7</v>
      </c>
      <c r="K1616" s="93" t="str">
        <f>VLOOKUP(Data!$J1616,tblCountries[[Actual]:[Mapping]],2,FALSE)</f>
        <v>India</v>
      </c>
      <c r="L1616" s="93" t="str">
        <f>VLOOKUP(Data!$J1616,tblCountries[[Actual]:[Continente]],3,FALSE)</f>
        <v>Asia</v>
      </c>
      <c r="M1616" s="93" t="s">
        <v>8</v>
      </c>
      <c r="N1616" s="97">
        <v>5</v>
      </c>
      <c r="O1616" s="98" t="s">
        <v>4021</v>
      </c>
      <c r="P1616" s="99" t="s">
        <v>4027</v>
      </c>
      <c r="Q1616" s="100" t="s">
        <v>4048</v>
      </c>
    </row>
    <row r="1617" spans="2:17" ht="15" customHeight="1" x14ac:dyDescent="0.25">
      <c r="B1617" s="93" t="s">
        <v>3612</v>
      </c>
      <c r="C1617" s="94">
        <v>41064.086030092592</v>
      </c>
      <c r="D1617" s="95" t="s">
        <v>1784</v>
      </c>
      <c r="E1617" s="93">
        <v>3360</v>
      </c>
      <c r="F1617" s="93" t="s">
        <v>5</v>
      </c>
      <c r="G1617" s="96">
        <f>Data!$E1617*VLOOKUP(Data!$F1617,tblXrate[],2,FALSE)</f>
        <v>3360</v>
      </c>
      <c r="H1617" s="93" t="s">
        <v>1785</v>
      </c>
      <c r="I1617" s="93" t="s">
        <v>19</v>
      </c>
      <c r="J1617" s="93" t="s">
        <v>7</v>
      </c>
      <c r="K1617" s="93" t="str">
        <f>VLOOKUP(Data!$J1617,tblCountries[[Actual]:[Mapping]],2,FALSE)</f>
        <v>India</v>
      </c>
      <c r="L1617" s="93" t="str">
        <f>VLOOKUP(Data!$J1617,tblCountries[[Actual]:[Continente]],3,FALSE)</f>
        <v>Asia</v>
      </c>
      <c r="M1617" s="93" t="s">
        <v>24</v>
      </c>
      <c r="N1617" s="97">
        <v>3</v>
      </c>
      <c r="O1617" s="99" t="s">
        <v>4024</v>
      </c>
      <c r="P1617" s="99" t="s">
        <v>4027</v>
      </c>
      <c r="Q1617" s="100" t="s">
        <v>4048</v>
      </c>
    </row>
    <row r="1618" spans="2:17" ht="15" customHeight="1" x14ac:dyDescent="0.25">
      <c r="B1618" s="93" t="s">
        <v>3613</v>
      </c>
      <c r="C1618" s="94">
        <v>41064.10429398148</v>
      </c>
      <c r="D1618" s="95">
        <v>10000</v>
      </c>
      <c r="E1618" s="93">
        <v>10000</v>
      </c>
      <c r="F1618" s="93" t="s">
        <v>5</v>
      </c>
      <c r="G1618" s="96">
        <f>Data!$E1618*VLOOKUP(Data!$F1618,tblXrate[],2,FALSE)</f>
        <v>10000</v>
      </c>
      <c r="H1618" s="93" t="s">
        <v>451</v>
      </c>
      <c r="I1618" s="93" t="s">
        <v>3940</v>
      </c>
      <c r="J1618" s="93" t="s">
        <v>7</v>
      </c>
      <c r="K1618" s="93" t="str">
        <f>VLOOKUP(Data!$J1618,tblCountries[[Actual]:[Mapping]],2,FALSE)</f>
        <v>India</v>
      </c>
      <c r="L1618" s="93" t="str">
        <f>VLOOKUP(Data!$J1618,tblCountries[[Actual]:[Continente]],3,FALSE)</f>
        <v>Asia</v>
      </c>
      <c r="M1618" s="93" t="s">
        <v>12</v>
      </c>
      <c r="N1618" s="97">
        <v>1</v>
      </c>
      <c r="O1618" s="99" t="s">
        <v>4024</v>
      </c>
      <c r="P1618" s="99" t="s">
        <v>4027</v>
      </c>
      <c r="Q1618" s="100" t="s">
        <v>4048</v>
      </c>
    </row>
    <row r="1619" spans="2:17" ht="15" customHeight="1" x14ac:dyDescent="0.25">
      <c r="B1619" s="93" t="s">
        <v>3614</v>
      </c>
      <c r="C1619" s="94">
        <v>41064.188807870371</v>
      </c>
      <c r="D1619" s="95">
        <v>70000</v>
      </c>
      <c r="E1619" s="93">
        <v>70000</v>
      </c>
      <c r="F1619" s="93" t="s">
        <v>5</v>
      </c>
      <c r="G1619" s="96">
        <f>Data!$E1619*VLOOKUP(Data!$F1619,tblXrate[],2,FALSE)</f>
        <v>70000</v>
      </c>
      <c r="H1619" s="93" t="s">
        <v>1786</v>
      </c>
      <c r="I1619" s="93" t="s">
        <v>19</v>
      </c>
      <c r="J1619" s="93" t="s">
        <v>14</v>
      </c>
      <c r="K1619" s="93" t="str">
        <f>VLOOKUP(Data!$J1619,tblCountries[[Actual]:[Mapping]],2,FALSE)</f>
        <v>USA</v>
      </c>
      <c r="L1619" s="93" t="str">
        <f>VLOOKUP(Data!$J1619,tblCountries[[Actual]:[Continente]],3,FALSE)</f>
        <v>America</v>
      </c>
      <c r="M1619" s="93" t="s">
        <v>8</v>
      </c>
      <c r="N1619" s="97">
        <v>9</v>
      </c>
      <c r="O1619" s="98" t="s">
        <v>4021</v>
      </c>
      <c r="P1619" s="99" t="s">
        <v>4030</v>
      </c>
      <c r="Q1619" s="100" t="s">
        <v>4049</v>
      </c>
    </row>
    <row r="1620" spans="2:17" ht="15" customHeight="1" x14ac:dyDescent="0.25">
      <c r="B1620" s="93" t="s">
        <v>3615</v>
      </c>
      <c r="C1620" s="94">
        <v>41064.409537037034</v>
      </c>
      <c r="D1620" s="95">
        <v>155000</v>
      </c>
      <c r="E1620" s="93">
        <v>155000</v>
      </c>
      <c r="F1620" s="93" t="s">
        <v>5</v>
      </c>
      <c r="G1620" s="96">
        <f>Data!$E1620*VLOOKUP(Data!$F1620,tblXrate[],2,FALSE)</f>
        <v>155000</v>
      </c>
      <c r="H1620" s="93" t="s">
        <v>1787</v>
      </c>
      <c r="I1620" s="93" t="s">
        <v>51</v>
      </c>
      <c r="J1620" s="93" t="s">
        <v>14</v>
      </c>
      <c r="K1620" s="93" t="str">
        <f>VLOOKUP(Data!$J1620,tblCountries[[Actual]:[Mapping]],2,FALSE)</f>
        <v>USA</v>
      </c>
      <c r="L1620" s="93" t="str">
        <f>VLOOKUP(Data!$J1620,tblCountries[[Actual]:[Continente]],3,FALSE)</f>
        <v>America</v>
      </c>
      <c r="M1620" s="93" t="s">
        <v>24</v>
      </c>
      <c r="N1620" s="97">
        <v>14</v>
      </c>
      <c r="O1620" s="99" t="s">
        <v>4020</v>
      </c>
      <c r="P1620" s="99" t="s">
        <v>4031</v>
      </c>
      <c r="Q1620" s="100" t="s">
        <v>4049</v>
      </c>
    </row>
    <row r="1621" spans="2:17" ht="15" customHeight="1" x14ac:dyDescent="0.25">
      <c r="B1621" s="93" t="s">
        <v>3616</v>
      </c>
      <c r="C1621" s="94">
        <v>41064.432951388888</v>
      </c>
      <c r="D1621" s="95">
        <v>225000</v>
      </c>
      <c r="E1621" s="93">
        <v>225000</v>
      </c>
      <c r="F1621" s="93" t="s">
        <v>5</v>
      </c>
      <c r="G1621" s="96">
        <f>Data!$E1621*VLOOKUP(Data!$F1621,tblXrate[],2,FALSE)</f>
        <v>225000</v>
      </c>
      <c r="H1621" s="93" t="s">
        <v>1788</v>
      </c>
      <c r="I1621" s="93" t="s">
        <v>3940</v>
      </c>
      <c r="J1621" s="93" t="s">
        <v>14</v>
      </c>
      <c r="K1621" s="93" t="str">
        <f>VLOOKUP(Data!$J1621,tblCountries[[Actual]:[Mapping]],2,FALSE)</f>
        <v>USA</v>
      </c>
      <c r="L1621" s="93" t="str">
        <f>VLOOKUP(Data!$J1621,tblCountries[[Actual]:[Continente]],3,FALSE)</f>
        <v>America</v>
      </c>
      <c r="M1621" s="93" t="s">
        <v>8</v>
      </c>
      <c r="N1621" s="97">
        <v>15</v>
      </c>
      <c r="O1621" s="99" t="s">
        <v>4020</v>
      </c>
      <c r="P1621" s="99" t="s">
        <v>4026</v>
      </c>
      <c r="Q1621" s="100" t="s">
        <v>4049</v>
      </c>
    </row>
    <row r="1622" spans="2:17" ht="15" customHeight="1" x14ac:dyDescent="0.25">
      <c r="B1622" s="93" t="s">
        <v>3617</v>
      </c>
      <c r="C1622" s="94">
        <v>41064.515335648146</v>
      </c>
      <c r="D1622" s="95">
        <v>10000</v>
      </c>
      <c r="E1622" s="93">
        <v>10000</v>
      </c>
      <c r="F1622" s="93" t="s">
        <v>5</v>
      </c>
      <c r="G1622" s="96">
        <f>Data!$E1622*VLOOKUP(Data!$F1622,tblXrate[],2,FALSE)</f>
        <v>10000</v>
      </c>
      <c r="H1622" s="93" t="s">
        <v>718</v>
      </c>
      <c r="I1622" s="93" t="s">
        <v>3938</v>
      </c>
      <c r="J1622" s="93" t="s">
        <v>7</v>
      </c>
      <c r="K1622" s="93" t="str">
        <f>VLOOKUP(Data!$J1622,tblCountries[[Actual]:[Mapping]],2,FALSE)</f>
        <v>India</v>
      </c>
      <c r="L1622" s="93" t="str">
        <f>VLOOKUP(Data!$J1622,tblCountries[[Actual]:[Continente]],3,FALSE)</f>
        <v>Asia</v>
      </c>
      <c r="M1622" s="93" t="s">
        <v>12</v>
      </c>
      <c r="N1622" s="97">
        <v>2</v>
      </c>
      <c r="O1622" s="99" t="s">
        <v>4024</v>
      </c>
      <c r="P1622" s="99" t="s">
        <v>4027</v>
      </c>
      <c r="Q1622" s="100" t="s">
        <v>4048</v>
      </c>
    </row>
    <row r="1623" spans="2:17" ht="15" customHeight="1" x14ac:dyDescent="0.25">
      <c r="B1623" s="93" t="s">
        <v>3618</v>
      </c>
      <c r="C1623" s="94">
        <v>41064.540347222224</v>
      </c>
      <c r="D1623" s="95">
        <v>300000</v>
      </c>
      <c r="E1623" s="93">
        <v>300000</v>
      </c>
      <c r="F1623" s="93" t="s">
        <v>39</v>
      </c>
      <c r="G1623" s="96">
        <f>Data!$E1623*VLOOKUP(Data!$F1623,tblXrate[],2,FALSE)</f>
        <v>5342.3750062327708</v>
      </c>
      <c r="H1623" s="93" t="s">
        <v>1789</v>
      </c>
      <c r="I1623" s="93" t="s">
        <v>19</v>
      </c>
      <c r="J1623" s="93" t="s">
        <v>7</v>
      </c>
      <c r="K1623" s="93" t="str">
        <f>VLOOKUP(Data!$J1623,tblCountries[[Actual]:[Mapping]],2,FALSE)</f>
        <v>India</v>
      </c>
      <c r="L1623" s="93" t="str">
        <f>VLOOKUP(Data!$J1623,tblCountries[[Actual]:[Continente]],3,FALSE)</f>
        <v>Asia</v>
      </c>
      <c r="M1623" s="93" t="s">
        <v>8</v>
      </c>
      <c r="N1623" s="97">
        <v>8</v>
      </c>
      <c r="O1623" s="98" t="s">
        <v>4021</v>
      </c>
      <c r="P1623" s="99" t="s">
        <v>4027</v>
      </c>
      <c r="Q1623" s="100" t="s">
        <v>4048</v>
      </c>
    </row>
    <row r="1624" spans="2:17" ht="15" customHeight="1" x14ac:dyDescent="0.25">
      <c r="B1624" s="93" t="s">
        <v>3619</v>
      </c>
      <c r="C1624" s="94">
        <v>41064.563090277778</v>
      </c>
      <c r="D1624" s="95">
        <v>84000</v>
      </c>
      <c r="E1624" s="93">
        <v>84000</v>
      </c>
      <c r="F1624" s="93" t="s">
        <v>81</v>
      </c>
      <c r="G1624" s="96">
        <f>Data!$E1624*VLOOKUP(Data!$F1624,tblXrate[],2,FALSE)</f>
        <v>85672.4111378214</v>
      </c>
      <c r="H1624" s="93" t="s">
        <v>82</v>
      </c>
      <c r="I1624" s="93" t="s">
        <v>355</v>
      </c>
      <c r="J1624" s="93" t="s">
        <v>83</v>
      </c>
      <c r="K1624" s="93" t="str">
        <f>VLOOKUP(Data!$J1624,tblCountries[[Actual]:[Mapping]],2,FALSE)</f>
        <v>Australia</v>
      </c>
      <c r="L1624" s="93" t="str">
        <f>VLOOKUP(Data!$J1624,tblCountries[[Actual]:[Continente]],3,FALSE)</f>
        <v>Oceania</v>
      </c>
      <c r="M1624" s="93" t="s">
        <v>8</v>
      </c>
      <c r="N1624" s="97">
        <v>6</v>
      </c>
      <c r="O1624" s="98" t="s">
        <v>4021</v>
      </c>
      <c r="P1624" s="99" t="s">
        <v>4030</v>
      </c>
      <c r="Q1624" s="100" t="s">
        <v>4049</v>
      </c>
    </row>
    <row r="1625" spans="2:17" ht="15" customHeight="1" x14ac:dyDescent="0.25">
      <c r="B1625" s="93" t="s">
        <v>3620</v>
      </c>
      <c r="C1625" s="94">
        <v>41064.601215277777</v>
      </c>
      <c r="D1625" s="95" t="s">
        <v>1790</v>
      </c>
      <c r="E1625" s="93">
        <v>240000</v>
      </c>
      <c r="F1625" s="93" t="s">
        <v>39</v>
      </c>
      <c r="G1625" s="96">
        <f>Data!$E1625*VLOOKUP(Data!$F1625,tblXrate[],2,FALSE)</f>
        <v>4273.9000049862161</v>
      </c>
      <c r="H1625" s="93" t="s">
        <v>1791</v>
      </c>
      <c r="I1625" s="93" t="s">
        <v>487</v>
      </c>
      <c r="J1625" s="93" t="s">
        <v>7</v>
      </c>
      <c r="K1625" s="93" t="str">
        <f>VLOOKUP(Data!$J1625,tblCountries[[Actual]:[Mapping]],2,FALSE)</f>
        <v>India</v>
      </c>
      <c r="L1625" s="93" t="str">
        <f>VLOOKUP(Data!$J1625,tblCountries[[Actual]:[Continente]],3,FALSE)</f>
        <v>Asia</v>
      </c>
      <c r="M1625" s="93" t="s">
        <v>17</v>
      </c>
      <c r="N1625" s="97">
        <v>15</v>
      </c>
      <c r="O1625" s="99" t="s">
        <v>4020</v>
      </c>
      <c r="P1625" s="99" t="s">
        <v>4027</v>
      </c>
      <c r="Q1625" s="100" t="s">
        <v>4048</v>
      </c>
    </row>
    <row r="1626" spans="2:17" ht="15" customHeight="1" x14ac:dyDescent="0.25">
      <c r="B1626" s="93" t="s">
        <v>3621</v>
      </c>
      <c r="C1626" s="94">
        <v>41064.688298611109</v>
      </c>
      <c r="D1626" s="95" t="s">
        <v>1792</v>
      </c>
      <c r="E1626" s="93">
        <v>500000</v>
      </c>
      <c r="F1626" s="93" t="s">
        <v>39</v>
      </c>
      <c r="G1626" s="96">
        <f>Data!$E1626*VLOOKUP(Data!$F1626,tblXrate[],2,FALSE)</f>
        <v>8903.9583437212841</v>
      </c>
      <c r="H1626" s="93" t="s">
        <v>783</v>
      </c>
      <c r="I1626" s="93" t="s">
        <v>51</v>
      </c>
      <c r="J1626" s="93" t="s">
        <v>7</v>
      </c>
      <c r="K1626" s="93" t="str">
        <f>VLOOKUP(Data!$J1626,tblCountries[[Actual]:[Mapping]],2,FALSE)</f>
        <v>India</v>
      </c>
      <c r="L1626" s="93" t="str">
        <f>VLOOKUP(Data!$J1626,tblCountries[[Actual]:[Continente]],3,FALSE)</f>
        <v>Asia</v>
      </c>
      <c r="M1626" s="93" t="s">
        <v>12</v>
      </c>
      <c r="N1626" s="97">
        <v>20</v>
      </c>
      <c r="O1626" s="99" t="s">
        <v>4022</v>
      </c>
      <c r="P1626" s="99" t="s">
        <v>4027</v>
      </c>
      <c r="Q1626" s="100" t="s">
        <v>4048</v>
      </c>
    </row>
    <row r="1627" spans="2:17" ht="15" customHeight="1" x14ac:dyDescent="0.25">
      <c r="B1627" s="93" t="s">
        <v>3622</v>
      </c>
      <c r="C1627" s="94">
        <v>41064.752326388887</v>
      </c>
      <c r="D1627" s="95">
        <v>42000</v>
      </c>
      <c r="E1627" s="93">
        <v>42000</v>
      </c>
      <c r="F1627" s="93" t="s">
        <v>68</v>
      </c>
      <c r="G1627" s="96">
        <f>Data!$E1627*VLOOKUP(Data!$F1627,tblXrate[],2,FALSE)</f>
        <v>66199.48742682593</v>
      </c>
      <c r="H1627" s="93" t="s">
        <v>769</v>
      </c>
      <c r="I1627" s="93" t="s">
        <v>51</v>
      </c>
      <c r="J1627" s="93" t="s">
        <v>70</v>
      </c>
      <c r="K1627" s="93" t="str">
        <f>VLOOKUP(Data!$J1627,tblCountries[[Actual]:[Mapping]],2,FALSE)</f>
        <v>UK</v>
      </c>
      <c r="L1627" s="93" t="str">
        <f>VLOOKUP(Data!$J1627,tblCountries[[Actual]:[Continente]],3,FALSE)</f>
        <v>Europa</v>
      </c>
      <c r="M1627" s="93" t="s">
        <v>8</v>
      </c>
      <c r="N1627" s="97">
        <v>23</v>
      </c>
      <c r="O1627" s="99" t="s">
        <v>4023</v>
      </c>
      <c r="P1627" s="99" t="s">
        <v>4030</v>
      </c>
      <c r="Q1627" s="100" t="s">
        <v>4049</v>
      </c>
    </row>
    <row r="1628" spans="2:17" ht="15" customHeight="1" x14ac:dyDescent="0.25">
      <c r="B1628" s="93" t="s">
        <v>3623</v>
      </c>
      <c r="C1628" s="94">
        <v>41064.788819444446</v>
      </c>
      <c r="D1628" s="95" t="s">
        <v>1793</v>
      </c>
      <c r="E1628" s="93">
        <v>320000</v>
      </c>
      <c r="F1628" s="93" t="s">
        <v>39</v>
      </c>
      <c r="G1628" s="96">
        <f>Data!$E1628*VLOOKUP(Data!$F1628,tblXrate[],2,FALSE)</f>
        <v>5698.5333399816218</v>
      </c>
      <c r="H1628" s="93" t="s">
        <v>646</v>
      </c>
      <c r="I1628" s="93" t="s">
        <v>19</v>
      </c>
      <c r="J1628" s="93" t="s">
        <v>7</v>
      </c>
      <c r="K1628" s="93" t="str">
        <f>VLOOKUP(Data!$J1628,tblCountries[[Actual]:[Mapping]],2,FALSE)</f>
        <v>India</v>
      </c>
      <c r="L1628" s="93" t="str">
        <f>VLOOKUP(Data!$J1628,tblCountries[[Actual]:[Continente]],3,FALSE)</f>
        <v>Asia</v>
      </c>
      <c r="M1628" s="93" t="s">
        <v>8</v>
      </c>
      <c r="N1628" s="97">
        <v>2.5</v>
      </c>
      <c r="O1628" s="99" t="s">
        <v>4024</v>
      </c>
      <c r="P1628" s="99" t="s">
        <v>4027</v>
      </c>
      <c r="Q1628" s="100" t="s">
        <v>4048</v>
      </c>
    </row>
    <row r="1629" spans="2:17" ht="15" customHeight="1" x14ac:dyDescent="0.25">
      <c r="B1629" s="93" t="s">
        <v>3624</v>
      </c>
      <c r="C1629" s="94">
        <v>41064.799513888887</v>
      </c>
      <c r="D1629" s="95" t="s">
        <v>1794</v>
      </c>
      <c r="E1629" s="93">
        <v>22000</v>
      </c>
      <c r="F1629" s="93" t="s">
        <v>68</v>
      </c>
      <c r="G1629" s="96">
        <f>Data!$E1629*VLOOKUP(Data!$F1629,tblXrate[],2,FALSE)</f>
        <v>34675.92198548025</v>
      </c>
      <c r="H1629" s="93" t="s">
        <v>1795</v>
      </c>
      <c r="I1629" s="93" t="s">
        <v>51</v>
      </c>
      <c r="J1629" s="93" t="s">
        <v>70</v>
      </c>
      <c r="K1629" s="93" t="str">
        <f>VLOOKUP(Data!$J1629,tblCountries[[Actual]:[Mapping]],2,FALSE)</f>
        <v>UK</v>
      </c>
      <c r="L1629" s="93" t="str">
        <f>VLOOKUP(Data!$J1629,tblCountries[[Actual]:[Continente]],3,FALSE)</f>
        <v>Europa</v>
      </c>
      <c r="M1629" s="93" t="s">
        <v>8</v>
      </c>
      <c r="N1629" s="97">
        <v>17</v>
      </c>
      <c r="O1629" s="99" t="s">
        <v>4022</v>
      </c>
      <c r="P1629" s="99" t="s">
        <v>4029</v>
      </c>
      <c r="Q1629" s="100" t="s">
        <v>4048</v>
      </c>
    </row>
    <row r="1630" spans="2:17" ht="15" customHeight="1" x14ac:dyDescent="0.25">
      <c r="B1630" s="93" t="s">
        <v>3625</v>
      </c>
      <c r="C1630" s="94">
        <v>41064.82371527778</v>
      </c>
      <c r="D1630" s="95" t="s">
        <v>1796</v>
      </c>
      <c r="E1630" s="93">
        <v>31200</v>
      </c>
      <c r="F1630" s="93" t="s">
        <v>5</v>
      </c>
      <c r="G1630" s="96">
        <f>Data!$E1630*VLOOKUP(Data!$F1630,tblXrate[],2,FALSE)</f>
        <v>31200</v>
      </c>
      <c r="H1630" s="93" t="s">
        <v>466</v>
      </c>
      <c r="I1630" s="93" t="s">
        <v>3938</v>
      </c>
      <c r="J1630" s="93" t="s">
        <v>1797</v>
      </c>
      <c r="K1630" s="93" t="str">
        <f>VLOOKUP(Data!$J1630,tblCountries[[Actual]:[Mapping]],2,FALSE)</f>
        <v>Israel</v>
      </c>
      <c r="L1630" s="93" t="str">
        <f>VLOOKUP(Data!$J1630,tblCountries[[Actual]:[Continente]],3,FALSE)</f>
        <v>Europa</v>
      </c>
      <c r="M1630" s="93" t="s">
        <v>12</v>
      </c>
      <c r="N1630" s="97">
        <v>11</v>
      </c>
      <c r="O1630" s="99" t="s">
        <v>4020</v>
      </c>
      <c r="P1630" s="99" t="s">
        <v>4029</v>
      </c>
      <c r="Q1630" s="100" t="s">
        <v>4048</v>
      </c>
    </row>
    <row r="1631" spans="2:17" ht="15" customHeight="1" x14ac:dyDescent="0.25">
      <c r="B1631" s="93" t="s">
        <v>3626</v>
      </c>
      <c r="C1631" s="94">
        <v>41064.905034722222</v>
      </c>
      <c r="D1631" s="95">
        <v>56000</v>
      </c>
      <c r="E1631" s="93">
        <v>56000</v>
      </c>
      <c r="F1631" s="93" t="s">
        <v>85</v>
      </c>
      <c r="G1631" s="96">
        <f>Data!$E1631*VLOOKUP(Data!$F1631,tblXrate[],2,FALSE)</f>
        <v>55068.245289698301</v>
      </c>
      <c r="H1631" s="93" t="s">
        <v>82</v>
      </c>
      <c r="I1631" s="93" t="s">
        <v>355</v>
      </c>
      <c r="J1631" s="93" t="s">
        <v>87</v>
      </c>
      <c r="K1631" s="93" t="str">
        <f>VLOOKUP(Data!$J1631,tblCountries[[Actual]:[Mapping]],2,FALSE)</f>
        <v>Canada</v>
      </c>
      <c r="L1631" s="93" t="str">
        <f>VLOOKUP(Data!$J1631,tblCountries[[Actual]:[Continente]],3,FALSE)</f>
        <v>America</v>
      </c>
      <c r="M1631" s="93" t="s">
        <v>12</v>
      </c>
      <c r="N1631" s="97">
        <v>1</v>
      </c>
      <c r="O1631" s="99" t="s">
        <v>4024</v>
      </c>
      <c r="P1631" s="99" t="s">
        <v>4030</v>
      </c>
      <c r="Q1631" s="100" t="s">
        <v>4049</v>
      </c>
    </row>
    <row r="1632" spans="2:17" ht="15" customHeight="1" x14ac:dyDescent="0.25">
      <c r="B1632" s="93" t="s">
        <v>3627</v>
      </c>
      <c r="C1632" s="94">
        <v>41064.927777777775</v>
      </c>
      <c r="D1632" s="95">
        <v>13000</v>
      </c>
      <c r="E1632" s="93">
        <v>13000</v>
      </c>
      <c r="F1632" s="93" t="s">
        <v>5</v>
      </c>
      <c r="G1632" s="96">
        <f>Data!$E1632*VLOOKUP(Data!$F1632,tblXrate[],2,FALSE)</f>
        <v>13000</v>
      </c>
      <c r="H1632" s="93" t="s">
        <v>1798</v>
      </c>
      <c r="I1632" s="93" t="s">
        <v>19</v>
      </c>
      <c r="J1632" s="93" t="s">
        <v>1799</v>
      </c>
      <c r="K1632" s="93" t="str">
        <f>VLOOKUP(Data!$J1632,tblCountries[[Actual]:[Mapping]],2,FALSE)</f>
        <v>Slovakia</v>
      </c>
      <c r="L1632" s="93" t="str">
        <f>VLOOKUP(Data!$J1632,tblCountries[[Actual]:[Continente]],3,FALSE)</f>
        <v>Europa</v>
      </c>
      <c r="M1632" s="93" t="s">
        <v>12</v>
      </c>
      <c r="N1632" s="97">
        <v>6</v>
      </c>
      <c r="O1632" s="98" t="s">
        <v>4021</v>
      </c>
      <c r="P1632" s="99" t="s">
        <v>4028</v>
      </c>
      <c r="Q1632" s="100" t="s">
        <v>4048</v>
      </c>
    </row>
    <row r="1633" spans="2:17" ht="15" customHeight="1" x14ac:dyDescent="0.25">
      <c r="B1633" s="93" t="s">
        <v>3628</v>
      </c>
      <c r="C1633" s="94">
        <v>41064.958449074074</v>
      </c>
      <c r="D1633" s="95">
        <v>92000</v>
      </c>
      <c r="E1633" s="93">
        <v>92000</v>
      </c>
      <c r="F1633" s="93" t="s">
        <v>5</v>
      </c>
      <c r="G1633" s="96">
        <f>Data!$E1633*VLOOKUP(Data!$F1633,tblXrate[],2,FALSE)</f>
        <v>92000</v>
      </c>
      <c r="H1633" s="93" t="s">
        <v>1800</v>
      </c>
      <c r="I1633" s="93" t="s">
        <v>3938</v>
      </c>
      <c r="J1633" s="93" t="s">
        <v>14</v>
      </c>
      <c r="K1633" s="93" t="str">
        <f>VLOOKUP(Data!$J1633,tblCountries[[Actual]:[Mapping]],2,FALSE)</f>
        <v>USA</v>
      </c>
      <c r="L1633" s="93" t="str">
        <f>VLOOKUP(Data!$J1633,tblCountries[[Actual]:[Continente]],3,FALSE)</f>
        <v>America</v>
      </c>
      <c r="M1633" s="93" t="s">
        <v>17</v>
      </c>
      <c r="N1633" s="97">
        <v>12</v>
      </c>
      <c r="O1633" s="99" t="s">
        <v>4020</v>
      </c>
      <c r="P1633" s="99" t="s">
        <v>4030</v>
      </c>
      <c r="Q1633" s="100" t="s">
        <v>4049</v>
      </c>
    </row>
    <row r="1634" spans="2:17" ht="15" customHeight="1" x14ac:dyDescent="0.25">
      <c r="B1634" s="93" t="s">
        <v>3629</v>
      </c>
      <c r="C1634" s="94">
        <v>41064.971307870372</v>
      </c>
      <c r="D1634" s="95">
        <v>85000</v>
      </c>
      <c r="E1634" s="93">
        <v>85000</v>
      </c>
      <c r="F1634" s="93" t="s">
        <v>5</v>
      </c>
      <c r="G1634" s="96">
        <f>Data!$E1634*VLOOKUP(Data!$F1634,tblXrate[],2,FALSE)</f>
        <v>85000</v>
      </c>
      <c r="H1634" s="93" t="s">
        <v>1801</v>
      </c>
      <c r="I1634" s="93" t="s">
        <v>51</v>
      </c>
      <c r="J1634" s="93" t="s">
        <v>14</v>
      </c>
      <c r="K1634" s="93" t="str">
        <f>VLOOKUP(Data!$J1634,tblCountries[[Actual]:[Mapping]],2,FALSE)</f>
        <v>USA</v>
      </c>
      <c r="L1634" s="93" t="str">
        <f>VLOOKUP(Data!$J1634,tblCountries[[Actual]:[Continente]],3,FALSE)</f>
        <v>America</v>
      </c>
      <c r="M1634" s="93" t="s">
        <v>12</v>
      </c>
      <c r="N1634" s="97">
        <v>10</v>
      </c>
      <c r="O1634" s="99" t="s">
        <v>4020</v>
      </c>
      <c r="P1634" s="99" t="s">
        <v>4030</v>
      </c>
      <c r="Q1634" s="100" t="s">
        <v>4049</v>
      </c>
    </row>
    <row r="1635" spans="2:17" ht="15" customHeight="1" x14ac:dyDescent="0.25">
      <c r="B1635" s="93" t="s">
        <v>3630</v>
      </c>
      <c r="C1635" s="94">
        <v>41064.985208333332</v>
      </c>
      <c r="D1635" s="95" t="s">
        <v>1802</v>
      </c>
      <c r="E1635" s="93">
        <v>11000</v>
      </c>
      <c r="F1635" s="93" t="s">
        <v>5</v>
      </c>
      <c r="G1635" s="96">
        <f>Data!$E1635*VLOOKUP(Data!$F1635,tblXrate[],2,FALSE)</f>
        <v>11000</v>
      </c>
      <c r="H1635" s="93" t="s">
        <v>1803</v>
      </c>
      <c r="I1635" s="93" t="s">
        <v>19</v>
      </c>
      <c r="J1635" s="93" t="s">
        <v>1804</v>
      </c>
      <c r="K1635" s="93" t="str">
        <f>VLOOKUP(Data!$J1635,tblCountries[[Actual]:[Mapping]],2,FALSE)</f>
        <v>Tunisia</v>
      </c>
      <c r="L1635" s="93" t="str">
        <f>VLOOKUP(Data!$J1635,tblCountries[[Actual]:[Continente]],3,FALSE)</f>
        <v>Africa</v>
      </c>
      <c r="M1635" s="93" t="s">
        <v>8</v>
      </c>
      <c r="N1635" s="97">
        <v>8</v>
      </c>
      <c r="O1635" s="98" t="s">
        <v>4021</v>
      </c>
      <c r="P1635" s="99" t="s">
        <v>4027</v>
      </c>
      <c r="Q1635" s="100" t="s">
        <v>4048</v>
      </c>
    </row>
    <row r="1636" spans="2:17" ht="15" customHeight="1" x14ac:dyDescent="0.25">
      <c r="B1636" s="93" t="s">
        <v>3631</v>
      </c>
      <c r="C1636" s="94">
        <v>41064.985266203701</v>
      </c>
      <c r="D1636" s="95" t="s">
        <v>1805</v>
      </c>
      <c r="E1636" s="93">
        <v>30000</v>
      </c>
      <c r="F1636" s="93" t="s">
        <v>21</v>
      </c>
      <c r="G1636" s="96">
        <f>Data!$E1636*VLOOKUP(Data!$F1636,tblXrate[],2,FALSE)</f>
        <v>38111.983169748237</v>
      </c>
      <c r="H1636" s="93" t="s">
        <v>1806</v>
      </c>
      <c r="I1636" s="93" t="s">
        <v>19</v>
      </c>
      <c r="J1636" s="93" t="s">
        <v>607</v>
      </c>
      <c r="K1636" s="93" t="str">
        <f>VLOOKUP(Data!$J1636,tblCountries[[Actual]:[Mapping]],2,FALSE)</f>
        <v>Spain</v>
      </c>
      <c r="L1636" s="93" t="str">
        <f>VLOOKUP(Data!$J1636,tblCountries[[Actual]:[Continente]],3,FALSE)</f>
        <v>Europa</v>
      </c>
      <c r="M1636" s="93" t="s">
        <v>24</v>
      </c>
      <c r="N1636" s="97">
        <v>12</v>
      </c>
      <c r="O1636" s="99" t="s">
        <v>4020</v>
      </c>
      <c r="P1636" s="99" t="s">
        <v>4029</v>
      </c>
      <c r="Q1636" s="100" t="s">
        <v>4048</v>
      </c>
    </row>
    <row r="1637" spans="2:17" ht="15" customHeight="1" x14ac:dyDescent="0.25">
      <c r="B1637" s="93" t="s">
        <v>3632</v>
      </c>
      <c r="C1637" s="94">
        <v>41064.987349537034</v>
      </c>
      <c r="D1637" s="95">
        <v>49000</v>
      </c>
      <c r="E1637" s="93">
        <v>49000</v>
      </c>
      <c r="F1637" s="93" t="s">
        <v>5</v>
      </c>
      <c r="G1637" s="96">
        <f>Data!$E1637*VLOOKUP(Data!$F1637,tblXrate[],2,FALSE)</f>
        <v>49000</v>
      </c>
      <c r="H1637" s="93" t="s">
        <v>1807</v>
      </c>
      <c r="I1637" s="93" t="s">
        <v>19</v>
      </c>
      <c r="J1637" s="93" t="s">
        <v>14</v>
      </c>
      <c r="K1637" s="93" t="str">
        <f>VLOOKUP(Data!$J1637,tblCountries[[Actual]:[Mapping]],2,FALSE)</f>
        <v>USA</v>
      </c>
      <c r="L1637" s="93" t="str">
        <f>VLOOKUP(Data!$J1637,tblCountries[[Actual]:[Continente]],3,FALSE)</f>
        <v>America</v>
      </c>
      <c r="M1637" s="93" t="s">
        <v>17</v>
      </c>
      <c r="N1637" s="97">
        <v>3</v>
      </c>
      <c r="O1637" s="99" t="s">
        <v>4024</v>
      </c>
      <c r="P1637" s="99" t="s">
        <v>4029</v>
      </c>
      <c r="Q1637" s="100" t="s">
        <v>4048</v>
      </c>
    </row>
    <row r="1638" spans="2:17" ht="15" customHeight="1" x14ac:dyDescent="0.25">
      <c r="B1638" s="93" t="s">
        <v>3633</v>
      </c>
      <c r="C1638" s="94">
        <v>41065.015439814815</v>
      </c>
      <c r="D1638" s="95">
        <v>59000</v>
      </c>
      <c r="E1638" s="93">
        <v>59000</v>
      </c>
      <c r="F1638" s="93" t="s">
        <v>5</v>
      </c>
      <c r="G1638" s="96">
        <f>Data!$E1638*VLOOKUP(Data!$F1638,tblXrate[],2,FALSE)</f>
        <v>59000</v>
      </c>
      <c r="H1638" s="93" t="s">
        <v>1808</v>
      </c>
      <c r="I1638" s="93" t="s">
        <v>51</v>
      </c>
      <c r="J1638" s="93" t="s">
        <v>14</v>
      </c>
      <c r="K1638" s="93" t="str">
        <f>VLOOKUP(Data!$J1638,tblCountries[[Actual]:[Mapping]],2,FALSE)</f>
        <v>USA</v>
      </c>
      <c r="L1638" s="93" t="str">
        <f>VLOOKUP(Data!$J1638,tblCountries[[Actual]:[Continente]],3,FALSE)</f>
        <v>America</v>
      </c>
      <c r="M1638" s="93" t="s">
        <v>24</v>
      </c>
      <c r="N1638" s="97">
        <v>3</v>
      </c>
      <c r="O1638" s="99" t="s">
        <v>4024</v>
      </c>
      <c r="P1638" s="99" t="s">
        <v>4030</v>
      </c>
      <c r="Q1638" s="100" t="s">
        <v>4049</v>
      </c>
    </row>
    <row r="1639" spans="2:17" ht="15" customHeight="1" x14ac:dyDescent="0.25">
      <c r="B1639" s="93" t="s">
        <v>3634</v>
      </c>
      <c r="C1639" s="94">
        <v>41065.085972222223</v>
      </c>
      <c r="D1639" s="95">
        <v>55000</v>
      </c>
      <c r="E1639" s="93">
        <v>55000</v>
      </c>
      <c r="F1639" s="93" t="s">
        <v>5</v>
      </c>
      <c r="G1639" s="96">
        <f>Data!$E1639*VLOOKUP(Data!$F1639,tblXrate[],2,FALSE)</f>
        <v>55000</v>
      </c>
      <c r="H1639" s="93" t="s">
        <v>1809</v>
      </c>
      <c r="I1639" s="93" t="s">
        <v>19</v>
      </c>
      <c r="J1639" s="93" t="s">
        <v>14</v>
      </c>
      <c r="K1639" s="93" t="str">
        <f>VLOOKUP(Data!$J1639,tblCountries[[Actual]:[Mapping]],2,FALSE)</f>
        <v>USA</v>
      </c>
      <c r="L1639" s="93" t="str">
        <f>VLOOKUP(Data!$J1639,tblCountries[[Actual]:[Continente]],3,FALSE)</f>
        <v>America</v>
      </c>
      <c r="M1639" s="93" t="s">
        <v>8</v>
      </c>
      <c r="N1639" s="97">
        <v>15</v>
      </c>
      <c r="O1639" s="99" t="s">
        <v>4020</v>
      </c>
      <c r="P1639" s="99" t="s">
        <v>4030</v>
      </c>
      <c r="Q1639" s="100" t="s">
        <v>4049</v>
      </c>
    </row>
    <row r="1640" spans="2:17" ht="15" customHeight="1" x14ac:dyDescent="0.25">
      <c r="B1640" s="93" t="s">
        <v>3635</v>
      </c>
      <c r="C1640" s="94">
        <v>41065.097928240742</v>
      </c>
      <c r="D1640" s="95">
        <v>75000</v>
      </c>
      <c r="E1640" s="93">
        <v>75000</v>
      </c>
      <c r="F1640" s="93" t="s">
        <v>5</v>
      </c>
      <c r="G1640" s="96">
        <f>Data!$E1640*VLOOKUP(Data!$F1640,tblXrate[],2,FALSE)</f>
        <v>75000</v>
      </c>
      <c r="H1640" s="93" t="s">
        <v>309</v>
      </c>
      <c r="I1640" s="93" t="s">
        <v>309</v>
      </c>
      <c r="J1640" s="93" t="s">
        <v>14</v>
      </c>
      <c r="K1640" s="93" t="str">
        <f>VLOOKUP(Data!$J1640,tblCountries[[Actual]:[Mapping]],2,FALSE)</f>
        <v>USA</v>
      </c>
      <c r="L1640" s="93" t="str">
        <f>VLOOKUP(Data!$J1640,tblCountries[[Actual]:[Continente]],3,FALSE)</f>
        <v>America</v>
      </c>
      <c r="M1640" s="93" t="s">
        <v>8</v>
      </c>
      <c r="N1640" s="97">
        <v>10</v>
      </c>
      <c r="O1640" s="99" t="s">
        <v>4020</v>
      </c>
      <c r="P1640" s="99" t="s">
        <v>4030</v>
      </c>
      <c r="Q1640" s="100" t="s">
        <v>4049</v>
      </c>
    </row>
    <row r="1641" spans="2:17" ht="15" customHeight="1" x14ac:dyDescent="0.25">
      <c r="B1641" s="93" t="s">
        <v>3636</v>
      </c>
      <c r="C1641" s="94">
        <v>41065.159745370373</v>
      </c>
      <c r="D1641" s="95">
        <v>3300</v>
      </c>
      <c r="E1641" s="93">
        <v>39600</v>
      </c>
      <c r="F1641" s="93" t="s">
        <v>21</v>
      </c>
      <c r="G1641" s="96">
        <f>Data!$E1641*VLOOKUP(Data!$F1641,tblXrate[],2,FALSE)</f>
        <v>50307.817784067665</v>
      </c>
      <c r="H1641" s="93" t="s">
        <v>1810</v>
      </c>
      <c r="I1641" s="93" t="s">
        <v>51</v>
      </c>
      <c r="J1641" s="93" t="s">
        <v>980</v>
      </c>
      <c r="K1641" s="93" t="str">
        <f>VLOOKUP(Data!$J1641,tblCountries[[Actual]:[Mapping]],2,FALSE)</f>
        <v>Europe</v>
      </c>
      <c r="L1641" s="93" t="str">
        <f>VLOOKUP(Data!$J1641,tblCountries[[Actual]:[Continente]],3,FALSE)</f>
        <v>Europa</v>
      </c>
      <c r="M1641" s="93" t="s">
        <v>24</v>
      </c>
      <c r="N1641" s="97">
        <v>5</v>
      </c>
      <c r="O1641" s="98" t="s">
        <v>4021</v>
      </c>
      <c r="P1641" s="99" t="s">
        <v>4030</v>
      </c>
      <c r="Q1641" s="100" t="s">
        <v>4049</v>
      </c>
    </row>
    <row r="1642" spans="2:17" ht="15" customHeight="1" x14ac:dyDescent="0.25">
      <c r="B1642" s="93" t="s">
        <v>3637</v>
      </c>
      <c r="C1642" s="94">
        <v>41065.163611111115</v>
      </c>
      <c r="D1642" s="95" t="s">
        <v>1811</v>
      </c>
      <c r="E1642" s="93">
        <v>30500</v>
      </c>
      <c r="F1642" s="93" t="s">
        <v>5</v>
      </c>
      <c r="G1642" s="96">
        <f>Data!$E1642*VLOOKUP(Data!$F1642,tblXrate[],2,FALSE)</f>
        <v>30500</v>
      </c>
      <c r="H1642" s="93" t="s">
        <v>13</v>
      </c>
      <c r="I1642" s="93" t="s">
        <v>19</v>
      </c>
      <c r="J1642" s="93" t="s">
        <v>142</v>
      </c>
      <c r="K1642" s="93" t="str">
        <f>VLOOKUP(Data!$J1642,tblCountries[[Actual]:[Mapping]],2,FALSE)</f>
        <v>Brazil</v>
      </c>
      <c r="L1642" s="93" t="str">
        <f>VLOOKUP(Data!$J1642,tblCountries[[Actual]:[Continente]],3,FALSE)</f>
        <v>America</v>
      </c>
      <c r="M1642" s="93" t="s">
        <v>12</v>
      </c>
      <c r="N1642" s="97">
        <v>8</v>
      </c>
      <c r="O1642" s="98" t="s">
        <v>4021</v>
      </c>
      <c r="P1642" s="99" t="s">
        <v>4029</v>
      </c>
      <c r="Q1642" s="100" t="s">
        <v>4048</v>
      </c>
    </row>
    <row r="1643" spans="2:17" ht="15" customHeight="1" x14ac:dyDescent="0.25">
      <c r="B1643" s="93" t="s">
        <v>3638</v>
      </c>
      <c r="C1643" s="94">
        <v>41065.170937499999</v>
      </c>
      <c r="D1643" s="95">
        <v>80000</v>
      </c>
      <c r="E1643" s="93">
        <v>80000</v>
      </c>
      <c r="F1643" s="93" t="s">
        <v>5</v>
      </c>
      <c r="G1643" s="96">
        <f>Data!$E1643*VLOOKUP(Data!$F1643,tblXrate[],2,FALSE)</f>
        <v>80000</v>
      </c>
      <c r="H1643" s="93" t="s">
        <v>1812</v>
      </c>
      <c r="I1643" s="93" t="s">
        <v>66</v>
      </c>
      <c r="J1643" s="93" t="s">
        <v>14</v>
      </c>
      <c r="K1643" s="93" t="str">
        <f>VLOOKUP(Data!$J1643,tblCountries[[Actual]:[Mapping]],2,FALSE)</f>
        <v>USA</v>
      </c>
      <c r="L1643" s="93" t="str">
        <f>VLOOKUP(Data!$J1643,tblCountries[[Actual]:[Continente]],3,FALSE)</f>
        <v>America</v>
      </c>
      <c r="M1643" s="93" t="s">
        <v>17</v>
      </c>
      <c r="N1643" s="97">
        <v>2</v>
      </c>
      <c r="O1643" s="99" t="s">
        <v>4024</v>
      </c>
      <c r="P1643" s="99" t="s">
        <v>4030</v>
      </c>
      <c r="Q1643" s="100" t="s">
        <v>4049</v>
      </c>
    </row>
    <row r="1644" spans="2:17" ht="15" customHeight="1" x14ac:dyDescent="0.25">
      <c r="B1644" s="93" t="s">
        <v>3639</v>
      </c>
      <c r="C1644" s="94">
        <v>41065.210462962961</v>
      </c>
      <c r="D1644" s="95">
        <v>1000</v>
      </c>
      <c r="E1644" s="93">
        <v>12000</v>
      </c>
      <c r="F1644" s="93" t="s">
        <v>5</v>
      </c>
      <c r="G1644" s="96">
        <f>Data!$E1644*VLOOKUP(Data!$F1644,tblXrate[],2,FALSE)</f>
        <v>12000</v>
      </c>
      <c r="H1644" s="93" t="s">
        <v>1813</v>
      </c>
      <c r="I1644" s="93" t="s">
        <v>19</v>
      </c>
      <c r="J1644" s="93" t="s">
        <v>14</v>
      </c>
      <c r="K1644" s="93" t="str">
        <f>VLOOKUP(Data!$J1644,tblCountries[[Actual]:[Mapping]],2,FALSE)</f>
        <v>USA</v>
      </c>
      <c r="L1644" s="93" t="str">
        <f>VLOOKUP(Data!$J1644,tblCountries[[Actual]:[Continente]],3,FALSE)</f>
        <v>America</v>
      </c>
      <c r="M1644" s="93" t="s">
        <v>17</v>
      </c>
      <c r="N1644" s="97">
        <v>1</v>
      </c>
      <c r="O1644" s="99" t="s">
        <v>4024</v>
      </c>
      <c r="P1644" s="99" t="s">
        <v>4028</v>
      </c>
      <c r="Q1644" s="100" t="s">
        <v>4048</v>
      </c>
    </row>
    <row r="1645" spans="2:17" ht="15" customHeight="1" x14ac:dyDescent="0.25">
      <c r="B1645" s="93" t="s">
        <v>3640</v>
      </c>
      <c r="C1645" s="94">
        <v>41065.210648148146</v>
      </c>
      <c r="D1645" s="95">
        <v>48500</v>
      </c>
      <c r="E1645" s="93">
        <v>48500</v>
      </c>
      <c r="F1645" s="93" t="s">
        <v>5</v>
      </c>
      <c r="G1645" s="96">
        <f>Data!$E1645*VLOOKUP(Data!$F1645,tblXrate[],2,FALSE)</f>
        <v>48500</v>
      </c>
      <c r="H1645" s="93" t="s">
        <v>1814</v>
      </c>
      <c r="I1645" s="93" t="s">
        <v>19</v>
      </c>
      <c r="J1645" s="93" t="s">
        <v>14</v>
      </c>
      <c r="K1645" s="93" t="str">
        <f>VLOOKUP(Data!$J1645,tblCountries[[Actual]:[Mapping]],2,FALSE)</f>
        <v>USA</v>
      </c>
      <c r="L1645" s="93" t="str">
        <f>VLOOKUP(Data!$J1645,tblCountries[[Actual]:[Continente]],3,FALSE)</f>
        <v>America</v>
      </c>
      <c r="M1645" s="93" t="s">
        <v>8</v>
      </c>
      <c r="N1645" s="97">
        <v>6</v>
      </c>
      <c r="O1645" s="98" t="s">
        <v>4021</v>
      </c>
      <c r="P1645" s="99" t="s">
        <v>4029</v>
      </c>
      <c r="Q1645" s="100" t="s">
        <v>4048</v>
      </c>
    </row>
    <row r="1646" spans="2:17" ht="15" customHeight="1" x14ac:dyDescent="0.25">
      <c r="B1646" s="93" t="s">
        <v>3641</v>
      </c>
      <c r="C1646" s="94">
        <v>41065.285833333335</v>
      </c>
      <c r="D1646" s="95" t="s">
        <v>1235</v>
      </c>
      <c r="E1646" s="93">
        <v>40000</v>
      </c>
      <c r="F1646" s="93" t="s">
        <v>68</v>
      </c>
      <c r="G1646" s="96">
        <f>Data!$E1646*VLOOKUP(Data!$F1646,tblXrate[],2,FALSE)</f>
        <v>63047.130882691366</v>
      </c>
      <c r="H1646" s="93" t="s">
        <v>1815</v>
      </c>
      <c r="I1646" s="93" t="s">
        <v>66</v>
      </c>
      <c r="J1646" s="93" t="s">
        <v>70</v>
      </c>
      <c r="K1646" s="93" t="str">
        <f>VLOOKUP(Data!$J1646,tblCountries[[Actual]:[Mapping]],2,FALSE)</f>
        <v>UK</v>
      </c>
      <c r="L1646" s="93" t="str">
        <f>VLOOKUP(Data!$J1646,tblCountries[[Actual]:[Continente]],3,FALSE)</f>
        <v>Europa</v>
      </c>
      <c r="M1646" s="93" t="s">
        <v>17</v>
      </c>
      <c r="N1646" s="97">
        <v>25</v>
      </c>
      <c r="O1646" s="99" t="s">
        <v>4023</v>
      </c>
      <c r="P1646" s="99" t="s">
        <v>4030</v>
      </c>
      <c r="Q1646" s="100" t="s">
        <v>4049</v>
      </c>
    </row>
    <row r="1647" spans="2:17" ht="15" customHeight="1" x14ac:dyDescent="0.25">
      <c r="B1647" s="93" t="s">
        <v>3642</v>
      </c>
      <c r="C1647" s="94">
        <v>41065.295277777775</v>
      </c>
      <c r="D1647" s="95" t="s">
        <v>1816</v>
      </c>
      <c r="E1647" s="93">
        <v>192000</v>
      </c>
      <c r="F1647" s="93" t="s">
        <v>39</v>
      </c>
      <c r="G1647" s="96">
        <f>Data!$E1647*VLOOKUP(Data!$F1647,tblXrate[],2,FALSE)</f>
        <v>3419.1200039889732</v>
      </c>
      <c r="H1647" s="93" t="s">
        <v>836</v>
      </c>
      <c r="I1647" s="93" t="s">
        <v>19</v>
      </c>
      <c r="J1647" s="93" t="s">
        <v>7</v>
      </c>
      <c r="K1647" s="93" t="str">
        <f>VLOOKUP(Data!$J1647,tblCountries[[Actual]:[Mapping]],2,FALSE)</f>
        <v>India</v>
      </c>
      <c r="L1647" s="93" t="str">
        <f>VLOOKUP(Data!$J1647,tblCountries[[Actual]:[Continente]],3,FALSE)</f>
        <v>Asia</v>
      </c>
      <c r="M1647" s="93" t="s">
        <v>8</v>
      </c>
      <c r="N1647" s="97">
        <v>5</v>
      </c>
      <c r="O1647" s="98" t="s">
        <v>4021</v>
      </c>
      <c r="P1647" s="99" t="s">
        <v>4027</v>
      </c>
      <c r="Q1647" s="100" t="s">
        <v>4048</v>
      </c>
    </row>
    <row r="1648" spans="2:17" ht="15" customHeight="1" x14ac:dyDescent="0.25">
      <c r="B1648" s="93" t="s">
        <v>3643</v>
      </c>
      <c r="C1648" s="94">
        <v>41065.446921296294</v>
      </c>
      <c r="D1648" s="95">
        <v>110000</v>
      </c>
      <c r="E1648" s="93">
        <v>110000</v>
      </c>
      <c r="F1648" s="93" t="s">
        <v>667</v>
      </c>
      <c r="G1648" s="96">
        <f>Data!$E1648*VLOOKUP(Data!$F1648,tblXrate[],2,FALSE)</f>
        <v>87734.690296543267</v>
      </c>
      <c r="H1648" s="93" t="s">
        <v>1817</v>
      </c>
      <c r="I1648" s="93" t="s">
        <v>51</v>
      </c>
      <c r="J1648" s="93" t="s">
        <v>669</v>
      </c>
      <c r="K1648" s="93" t="str">
        <f>VLOOKUP(Data!$J1648,tblCountries[[Actual]:[Mapping]],2,FALSE)</f>
        <v>New Zealand</v>
      </c>
      <c r="L1648" s="93" t="str">
        <f>VLOOKUP(Data!$J1648,tblCountries[[Actual]:[Continente]],3,FALSE)</f>
        <v>Oceania</v>
      </c>
      <c r="M1648" s="93" t="s">
        <v>8</v>
      </c>
      <c r="N1648" s="97">
        <v>6</v>
      </c>
      <c r="O1648" s="98" t="s">
        <v>4021</v>
      </c>
      <c r="P1648" s="99" t="s">
        <v>4030</v>
      </c>
      <c r="Q1648" s="100" t="s">
        <v>4049</v>
      </c>
    </row>
    <row r="1649" spans="2:17" ht="15" customHeight="1" x14ac:dyDescent="0.25">
      <c r="B1649" s="93" t="s">
        <v>3644</v>
      </c>
      <c r="C1649" s="94">
        <v>41065.529606481483</v>
      </c>
      <c r="D1649" s="95" t="s">
        <v>1818</v>
      </c>
      <c r="E1649" s="93">
        <v>71000</v>
      </c>
      <c r="F1649" s="93" t="s">
        <v>667</v>
      </c>
      <c r="G1649" s="96">
        <f>Data!$E1649*VLOOKUP(Data!$F1649,tblXrate[],2,FALSE)</f>
        <v>56628.754645950656</v>
      </c>
      <c r="H1649" s="93" t="s">
        <v>206</v>
      </c>
      <c r="I1649" s="93" t="s">
        <v>19</v>
      </c>
      <c r="J1649" s="93" t="s">
        <v>1094</v>
      </c>
      <c r="K1649" s="93" t="str">
        <f>VLOOKUP(Data!$J1649,tblCountries[[Actual]:[Mapping]],2,FALSE)</f>
        <v>New Zealand</v>
      </c>
      <c r="L1649" s="93" t="str">
        <f>VLOOKUP(Data!$J1649,tblCountries[[Actual]:[Continente]],3,FALSE)</f>
        <v>Oceania</v>
      </c>
      <c r="M1649" s="93" t="s">
        <v>12</v>
      </c>
      <c r="N1649" s="97">
        <v>6</v>
      </c>
      <c r="O1649" s="98" t="s">
        <v>4021</v>
      </c>
      <c r="P1649" s="99" t="s">
        <v>4030</v>
      </c>
      <c r="Q1649" s="100" t="s">
        <v>4049</v>
      </c>
    </row>
    <row r="1650" spans="2:17" ht="15" customHeight="1" x14ac:dyDescent="0.25">
      <c r="B1650" s="93" t="s">
        <v>3645</v>
      </c>
      <c r="C1650" s="94">
        <v>41065.749756944446</v>
      </c>
      <c r="D1650" s="95" t="s">
        <v>1369</v>
      </c>
      <c r="E1650" s="93">
        <v>450000</v>
      </c>
      <c r="F1650" s="93" t="s">
        <v>39</v>
      </c>
      <c r="G1650" s="96">
        <f>Data!$E1650*VLOOKUP(Data!$F1650,tblXrate[],2,FALSE)</f>
        <v>8013.5625093491553</v>
      </c>
      <c r="H1650" s="93" t="s">
        <v>1819</v>
      </c>
      <c r="I1650" s="93" t="s">
        <v>3938</v>
      </c>
      <c r="J1650" s="93" t="s">
        <v>7</v>
      </c>
      <c r="K1650" s="93" t="str">
        <f>VLOOKUP(Data!$J1650,tblCountries[[Actual]:[Mapping]],2,FALSE)</f>
        <v>India</v>
      </c>
      <c r="L1650" s="93" t="str">
        <f>VLOOKUP(Data!$J1650,tblCountries[[Actual]:[Continente]],3,FALSE)</f>
        <v>Asia</v>
      </c>
      <c r="M1650" s="93" t="s">
        <v>12</v>
      </c>
      <c r="N1650" s="97">
        <v>4</v>
      </c>
      <c r="O1650" s="99" t="s">
        <v>4024</v>
      </c>
      <c r="P1650" s="99" t="s">
        <v>4027</v>
      </c>
      <c r="Q1650" s="100" t="s">
        <v>4048</v>
      </c>
    </row>
    <row r="1651" spans="2:17" ht="15" customHeight="1" x14ac:dyDescent="0.25">
      <c r="B1651" s="93" t="s">
        <v>3646</v>
      </c>
      <c r="C1651" s="94">
        <v>41065.772210648145</v>
      </c>
      <c r="D1651" s="95" t="s">
        <v>1820</v>
      </c>
      <c r="E1651" s="93">
        <v>200000</v>
      </c>
      <c r="F1651" s="93" t="s">
        <v>39</v>
      </c>
      <c r="G1651" s="96">
        <f>Data!$E1651*VLOOKUP(Data!$F1651,tblXrate[],2,FALSE)</f>
        <v>3561.5833374885137</v>
      </c>
      <c r="H1651" s="93" t="s">
        <v>746</v>
      </c>
      <c r="I1651" s="93" t="s">
        <v>19</v>
      </c>
      <c r="J1651" s="93" t="s">
        <v>7</v>
      </c>
      <c r="K1651" s="93" t="str">
        <f>VLOOKUP(Data!$J1651,tblCountries[[Actual]:[Mapping]],2,FALSE)</f>
        <v>India</v>
      </c>
      <c r="L1651" s="93" t="str">
        <f>VLOOKUP(Data!$J1651,tblCountries[[Actual]:[Continente]],3,FALSE)</f>
        <v>Asia</v>
      </c>
      <c r="M1651" s="93" t="s">
        <v>24</v>
      </c>
      <c r="N1651" s="97">
        <v>16</v>
      </c>
      <c r="O1651" s="99" t="s">
        <v>4022</v>
      </c>
      <c r="P1651" s="99" t="s">
        <v>4027</v>
      </c>
      <c r="Q1651" s="100" t="s">
        <v>4048</v>
      </c>
    </row>
    <row r="1652" spans="2:17" ht="15" customHeight="1" x14ac:dyDescent="0.25">
      <c r="B1652" s="93" t="s">
        <v>3647</v>
      </c>
      <c r="C1652" s="94">
        <v>41065.801435185182</v>
      </c>
      <c r="D1652" s="95">
        <v>62000</v>
      </c>
      <c r="E1652" s="93">
        <v>62000</v>
      </c>
      <c r="F1652" s="93" t="s">
        <v>5</v>
      </c>
      <c r="G1652" s="96">
        <f>Data!$E1652*VLOOKUP(Data!$F1652,tblXrate[],2,FALSE)</f>
        <v>62000</v>
      </c>
      <c r="H1652" s="93" t="s">
        <v>18</v>
      </c>
      <c r="I1652" s="93" t="s">
        <v>278</v>
      </c>
      <c r="J1652" s="93" t="s">
        <v>14</v>
      </c>
      <c r="K1652" s="93" t="str">
        <f>VLOOKUP(Data!$J1652,tblCountries[[Actual]:[Mapping]],2,FALSE)</f>
        <v>USA</v>
      </c>
      <c r="L1652" s="93" t="str">
        <f>VLOOKUP(Data!$J1652,tblCountries[[Actual]:[Continente]],3,FALSE)</f>
        <v>America</v>
      </c>
      <c r="M1652" s="93" t="s">
        <v>17</v>
      </c>
      <c r="N1652" s="97">
        <v>12</v>
      </c>
      <c r="O1652" s="99" t="s">
        <v>4020</v>
      </c>
      <c r="P1652" s="99" t="s">
        <v>4030</v>
      </c>
      <c r="Q1652" s="100" t="s">
        <v>4049</v>
      </c>
    </row>
    <row r="1653" spans="2:17" ht="15" customHeight="1" x14ac:dyDescent="0.25">
      <c r="B1653" s="93" t="s">
        <v>3648</v>
      </c>
      <c r="C1653" s="94">
        <v>41065.802812499998</v>
      </c>
      <c r="D1653" s="95">
        <v>21000</v>
      </c>
      <c r="E1653" s="93">
        <v>21000</v>
      </c>
      <c r="F1653" s="93" t="s">
        <v>21</v>
      </c>
      <c r="G1653" s="96">
        <f>Data!$E1653*VLOOKUP(Data!$F1653,tblXrate[],2,FALSE)</f>
        <v>26678.388218823762</v>
      </c>
      <c r="H1653" s="93" t="s">
        <v>1266</v>
      </c>
      <c r="I1653" s="93" t="s">
        <v>19</v>
      </c>
      <c r="J1653" s="93" t="s">
        <v>29</v>
      </c>
      <c r="K1653" s="93" t="str">
        <f>VLOOKUP(Data!$J1653,tblCountries[[Actual]:[Mapping]],2,FALSE)</f>
        <v>Portugal</v>
      </c>
      <c r="L1653" s="93" t="str">
        <f>VLOOKUP(Data!$J1653,tblCountries[[Actual]:[Continente]],3,FALSE)</f>
        <v>Europa</v>
      </c>
      <c r="M1653" s="93" t="s">
        <v>8</v>
      </c>
      <c r="N1653" s="97">
        <v>5</v>
      </c>
      <c r="O1653" s="98" t="s">
        <v>4021</v>
      </c>
      <c r="P1653" s="99" t="s">
        <v>4029</v>
      </c>
      <c r="Q1653" s="100" t="s">
        <v>4048</v>
      </c>
    </row>
    <row r="1654" spans="2:17" ht="15" customHeight="1" x14ac:dyDescent="0.25">
      <c r="B1654" s="93" t="s">
        <v>3649</v>
      </c>
      <c r="C1654" s="94">
        <v>41065.817511574074</v>
      </c>
      <c r="D1654" s="95" t="s">
        <v>1246</v>
      </c>
      <c r="E1654" s="93">
        <v>45000</v>
      </c>
      <c r="F1654" s="93" t="s">
        <v>68</v>
      </c>
      <c r="G1654" s="96">
        <f>Data!$E1654*VLOOKUP(Data!$F1654,tblXrate[],2,FALSE)</f>
        <v>70928.022243027779</v>
      </c>
      <c r="H1654" s="93" t="s">
        <v>152</v>
      </c>
      <c r="I1654" s="93" t="s">
        <v>19</v>
      </c>
      <c r="J1654" s="93" t="s">
        <v>70</v>
      </c>
      <c r="K1654" s="93" t="str">
        <f>VLOOKUP(Data!$J1654,tblCountries[[Actual]:[Mapping]],2,FALSE)</f>
        <v>UK</v>
      </c>
      <c r="L1654" s="93" t="str">
        <f>VLOOKUP(Data!$J1654,tblCountries[[Actual]:[Continente]],3,FALSE)</f>
        <v>Europa</v>
      </c>
      <c r="M1654" s="93" t="s">
        <v>12</v>
      </c>
      <c r="N1654" s="97">
        <v>5</v>
      </c>
      <c r="O1654" s="98" t="s">
        <v>4021</v>
      </c>
      <c r="P1654" s="99" t="s">
        <v>4030</v>
      </c>
      <c r="Q1654" s="100" t="s">
        <v>4049</v>
      </c>
    </row>
    <row r="1655" spans="2:17" ht="15" customHeight="1" x14ac:dyDescent="0.25">
      <c r="B1655" s="93" t="s">
        <v>3650</v>
      </c>
      <c r="C1655" s="94">
        <v>41065.833043981482</v>
      </c>
      <c r="D1655" s="95">
        <v>33000</v>
      </c>
      <c r="E1655" s="93">
        <v>33000</v>
      </c>
      <c r="F1655" s="93" t="s">
        <v>21</v>
      </c>
      <c r="G1655" s="96">
        <f>Data!$E1655*VLOOKUP(Data!$F1655,tblXrate[],2,FALSE)</f>
        <v>41923.181486723057</v>
      </c>
      <c r="H1655" s="93" t="s">
        <v>1510</v>
      </c>
      <c r="I1655" s="93" t="s">
        <v>19</v>
      </c>
      <c r="J1655" s="93" t="s">
        <v>1821</v>
      </c>
      <c r="K1655" s="93" t="str">
        <f>VLOOKUP(Data!$J1655,tblCountries[[Actual]:[Mapping]],2,FALSE)</f>
        <v>France</v>
      </c>
      <c r="L1655" s="93" t="str">
        <f>VLOOKUP(Data!$J1655,tblCountries[[Actual]:[Continente]],3,FALSE)</f>
        <v>Europa</v>
      </c>
      <c r="M1655" s="93" t="s">
        <v>8</v>
      </c>
      <c r="N1655" s="97">
        <v>6</v>
      </c>
      <c r="O1655" s="98" t="s">
        <v>4021</v>
      </c>
      <c r="P1655" s="99" t="s">
        <v>4029</v>
      </c>
      <c r="Q1655" s="100" t="s">
        <v>4048</v>
      </c>
    </row>
    <row r="1656" spans="2:17" ht="15" customHeight="1" x14ac:dyDescent="0.25">
      <c r="B1656" s="93" t="s">
        <v>3651</v>
      </c>
      <c r="C1656" s="94">
        <v>41065.863437499997</v>
      </c>
      <c r="D1656" s="95">
        <v>90000</v>
      </c>
      <c r="E1656" s="93">
        <v>90000</v>
      </c>
      <c r="F1656" s="93" t="s">
        <v>5</v>
      </c>
      <c r="G1656" s="96">
        <f>Data!$E1656*VLOOKUP(Data!$F1656,tblXrate[],2,FALSE)</f>
        <v>90000</v>
      </c>
      <c r="H1656" s="93" t="s">
        <v>1822</v>
      </c>
      <c r="I1656" s="93" t="s">
        <v>19</v>
      </c>
      <c r="J1656" s="93" t="s">
        <v>14</v>
      </c>
      <c r="K1656" s="93" t="str">
        <f>VLOOKUP(Data!$J1656,tblCountries[[Actual]:[Mapping]],2,FALSE)</f>
        <v>USA</v>
      </c>
      <c r="L1656" s="93" t="str">
        <f>VLOOKUP(Data!$J1656,tblCountries[[Actual]:[Continente]],3,FALSE)</f>
        <v>America</v>
      </c>
      <c r="M1656" s="93" t="s">
        <v>17</v>
      </c>
      <c r="N1656" s="97">
        <v>8</v>
      </c>
      <c r="O1656" s="98" t="s">
        <v>4021</v>
      </c>
      <c r="P1656" s="99" t="s">
        <v>4030</v>
      </c>
      <c r="Q1656" s="100" t="s">
        <v>4049</v>
      </c>
    </row>
    <row r="1657" spans="2:17" ht="15" customHeight="1" x14ac:dyDescent="0.25">
      <c r="B1657" s="93" t="s">
        <v>3652</v>
      </c>
      <c r="C1657" s="94">
        <v>41065.880046296297</v>
      </c>
      <c r="D1657" s="95" t="s">
        <v>1823</v>
      </c>
      <c r="E1657" s="93">
        <v>400000</v>
      </c>
      <c r="F1657" s="93" t="s">
        <v>1824</v>
      </c>
      <c r="G1657" s="96">
        <f>Data!$E1657*VLOOKUP(Data!$F1657,tblXrate[],2,FALSE)</f>
        <v>67700.452577525488</v>
      </c>
      <c r="H1657" s="93" t="s">
        <v>1825</v>
      </c>
      <c r="I1657" s="93" t="s">
        <v>19</v>
      </c>
      <c r="J1657" s="93" t="s">
        <v>582</v>
      </c>
      <c r="K1657" s="93" t="str">
        <f>VLOOKUP(Data!$J1657,tblCountries[[Actual]:[Mapping]],2,FALSE)</f>
        <v>Norway</v>
      </c>
      <c r="L1657" s="93" t="str">
        <f>VLOOKUP(Data!$J1657,tblCountries[[Actual]:[Continente]],3,FALSE)</f>
        <v>Europa</v>
      </c>
      <c r="M1657" s="93" t="s">
        <v>12</v>
      </c>
      <c r="N1657" s="97">
        <v>5</v>
      </c>
      <c r="O1657" s="98" t="s">
        <v>4021</v>
      </c>
      <c r="P1657" s="99" t="s">
        <v>4030</v>
      </c>
      <c r="Q1657" s="100" t="s">
        <v>4049</v>
      </c>
    </row>
    <row r="1658" spans="2:17" ht="15" customHeight="1" x14ac:dyDescent="0.25">
      <c r="B1658" s="93" t="s">
        <v>3653</v>
      </c>
      <c r="C1658" s="94">
        <v>41065.898460648146</v>
      </c>
      <c r="D1658" s="95">
        <v>85000</v>
      </c>
      <c r="E1658" s="93">
        <v>85000</v>
      </c>
      <c r="F1658" s="93" t="s">
        <v>5</v>
      </c>
      <c r="G1658" s="96">
        <f>Data!$E1658*VLOOKUP(Data!$F1658,tblXrate[],2,FALSE)</f>
        <v>85000</v>
      </c>
      <c r="H1658" s="93" t="s">
        <v>13</v>
      </c>
      <c r="I1658" s="93" t="s">
        <v>19</v>
      </c>
      <c r="J1658" s="93" t="s">
        <v>14</v>
      </c>
      <c r="K1658" s="93" t="str">
        <f>VLOOKUP(Data!$J1658,tblCountries[[Actual]:[Mapping]],2,FALSE)</f>
        <v>USA</v>
      </c>
      <c r="L1658" s="93" t="str">
        <f>VLOOKUP(Data!$J1658,tblCountries[[Actual]:[Continente]],3,FALSE)</f>
        <v>America</v>
      </c>
      <c r="M1658" s="93" t="s">
        <v>8</v>
      </c>
      <c r="N1658" s="97">
        <v>12</v>
      </c>
      <c r="O1658" s="99" t="s">
        <v>4020</v>
      </c>
      <c r="P1658" s="99" t="s">
        <v>4030</v>
      </c>
      <c r="Q1658" s="100" t="s">
        <v>4049</v>
      </c>
    </row>
    <row r="1659" spans="2:17" ht="15" customHeight="1" x14ac:dyDescent="0.25">
      <c r="B1659" s="93" t="s">
        <v>3654</v>
      </c>
      <c r="C1659" s="94">
        <v>41065.909143518518</v>
      </c>
      <c r="D1659" s="95">
        <v>50000</v>
      </c>
      <c r="E1659" s="93">
        <v>50000</v>
      </c>
      <c r="F1659" s="93" t="s">
        <v>68</v>
      </c>
      <c r="G1659" s="96">
        <f>Data!$E1659*VLOOKUP(Data!$F1659,tblXrate[],2,FALSE)</f>
        <v>78808.913603364199</v>
      </c>
      <c r="H1659" s="93" t="s">
        <v>1021</v>
      </c>
      <c r="I1659" s="93" t="s">
        <v>3940</v>
      </c>
      <c r="J1659" s="93" t="s">
        <v>70</v>
      </c>
      <c r="K1659" s="93" t="str">
        <f>VLOOKUP(Data!$J1659,tblCountries[[Actual]:[Mapping]],2,FALSE)</f>
        <v>UK</v>
      </c>
      <c r="L1659" s="93" t="str">
        <f>VLOOKUP(Data!$J1659,tblCountries[[Actual]:[Continente]],3,FALSE)</f>
        <v>Europa</v>
      </c>
      <c r="M1659" s="93" t="s">
        <v>8</v>
      </c>
      <c r="N1659" s="97">
        <v>10</v>
      </c>
      <c r="O1659" s="99" t="s">
        <v>4020</v>
      </c>
      <c r="P1659" s="99" t="s">
        <v>4030</v>
      </c>
      <c r="Q1659" s="100" t="s">
        <v>4049</v>
      </c>
    </row>
    <row r="1660" spans="2:17" ht="15" customHeight="1" x14ac:dyDescent="0.25">
      <c r="B1660" s="93" t="s">
        <v>3655</v>
      </c>
      <c r="C1660" s="94">
        <v>41065.916435185187</v>
      </c>
      <c r="D1660" s="95">
        <v>65000</v>
      </c>
      <c r="E1660" s="93">
        <v>65000</v>
      </c>
      <c r="F1660" s="93" t="s">
        <v>5</v>
      </c>
      <c r="G1660" s="96">
        <f>Data!$E1660*VLOOKUP(Data!$F1660,tblXrate[],2,FALSE)</f>
        <v>65000</v>
      </c>
      <c r="H1660" s="93" t="s">
        <v>206</v>
      </c>
      <c r="I1660" s="93" t="s">
        <v>19</v>
      </c>
      <c r="J1660" s="93" t="s">
        <v>14</v>
      </c>
      <c r="K1660" s="93" t="str">
        <f>VLOOKUP(Data!$J1660,tblCountries[[Actual]:[Mapping]],2,FALSE)</f>
        <v>USA</v>
      </c>
      <c r="L1660" s="93" t="str">
        <f>VLOOKUP(Data!$J1660,tblCountries[[Actual]:[Continente]],3,FALSE)</f>
        <v>America</v>
      </c>
      <c r="M1660" s="93" t="s">
        <v>8</v>
      </c>
      <c r="N1660" s="97">
        <v>8</v>
      </c>
      <c r="O1660" s="98" t="s">
        <v>4021</v>
      </c>
      <c r="P1660" s="99" t="s">
        <v>4030</v>
      </c>
      <c r="Q1660" s="100" t="s">
        <v>4049</v>
      </c>
    </row>
    <row r="1661" spans="2:17" ht="15" customHeight="1" x14ac:dyDescent="0.25">
      <c r="B1661" s="93" t="s">
        <v>3656</v>
      </c>
      <c r="C1661" s="94">
        <v>41065.920254629629</v>
      </c>
      <c r="D1661" s="95">
        <v>75000</v>
      </c>
      <c r="E1661" s="93">
        <v>75000</v>
      </c>
      <c r="F1661" s="93" t="s">
        <v>5</v>
      </c>
      <c r="G1661" s="96">
        <f>Data!$E1661*VLOOKUP(Data!$F1661,tblXrate[],2,FALSE)</f>
        <v>75000</v>
      </c>
      <c r="H1661" s="93" t="s">
        <v>1826</v>
      </c>
      <c r="I1661" s="93" t="s">
        <v>3940</v>
      </c>
      <c r="J1661" s="93" t="s">
        <v>14</v>
      </c>
      <c r="K1661" s="93" t="str">
        <f>VLOOKUP(Data!$J1661,tblCountries[[Actual]:[Mapping]],2,FALSE)</f>
        <v>USA</v>
      </c>
      <c r="L1661" s="93" t="str">
        <f>VLOOKUP(Data!$J1661,tblCountries[[Actual]:[Continente]],3,FALSE)</f>
        <v>America</v>
      </c>
      <c r="M1661" s="93" t="s">
        <v>17</v>
      </c>
      <c r="N1661" s="97">
        <v>3</v>
      </c>
      <c r="O1661" s="99" t="s">
        <v>4024</v>
      </c>
      <c r="P1661" s="99" t="s">
        <v>4030</v>
      </c>
      <c r="Q1661" s="100" t="s">
        <v>4049</v>
      </c>
    </row>
    <row r="1662" spans="2:17" ht="15" customHeight="1" x14ac:dyDescent="0.25">
      <c r="B1662" s="93" t="s">
        <v>3657</v>
      </c>
      <c r="C1662" s="94">
        <v>41065.947534722225</v>
      </c>
      <c r="D1662" s="95">
        <v>92000</v>
      </c>
      <c r="E1662" s="93">
        <v>92000</v>
      </c>
      <c r="F1662" s="93" t="s">
        <v>5</v>
      </c>
      <c r="G1662" s="96">
        <f>Data!$E1662*VLOOKUP(Data!$F1662,tblXrate[],2,FALSE)</f>
        <v>92000</v>
      </c>
      <c r="H1662" s="93" t="s">
        <v>1827</v>
      </c>
      <c r="I1662" s="93" t="s">
        <v>19</v>
      </c>
      <c r="J1662" s="93" t="s">
        <v>14</v>
      </c>
      <c r="K1662" s="93" t="str">
        <f>VLOOKUP(Data!$J1662,tblCountries[[Actual]:[Mapping]],2,FALSE)</f>
        <v>USA</v>
      </c>
      <c r="L1662" s="93" t="str">
        <f>VLOOKUP(Data!$J1662,tblCountries[[Actual]:[Continente]],3,FALSE)</f>
        <v>America</v>
      </c>
      <c r="M1662" s="93" t="s">
        <v>8</v>
      </c>
      <c r="N1662" s="97">
        <v>9</v>
      </c>
      <c r="O1662" s="98" t="s">
        <v>4021</v>
      </c>
      <c r="P1662" s="99" t="s">
        <v>4030</v>
      </c>
      <c r="Q1662" s="100" t="s">
        <v>4049</v>
      </c>
    </row>
    <row r="1663" spans="2:17" ht="15" customHeight="1" x14ac:dyDescent="0.25">
      <c r="B1663" s="93" t="s">
        <v>3658</v>
      </c>
      <c r="C1663" s="94">
        <v>41065.951620370368</v>
      </c>
      <c r="D1663" s="95">
        <v>40000</v>
      </c>
      <c r="E1663" s="93">
        <v>40000</v>
      </c>
      <c r="F1663" s="93" t="s">
        <v>21</v>
      </c>
      <c r="G1663" s="96">
        <f>Data!$E1663*VLOOKUP(Data!$F1663,tblXrate[],2,FALSE)</f>
        <v>50815.977559664309</v>
      </c>
      <c r="H1663" s="93" t="s">
        <v>13</v>
      </c>
      <c r="I1663" s="93" t="s">
        <v>19</v>
      </c>
      <c r="J1663" s="93" t="s">
        <v>23</v>
      </c>
      <c r="K1663" s="93" t="str">
        <f>VLOOKUP(Data!$J1663,tblCountries[[Actual]:[Mapping]],2,FALSE)</f>
        <v>Germany</v>
      </c>
      <c r="L1663" s="93" t="str">
        <f>VLOOKUP(Data!$J1663,tblCountries[[Actual]:[Continente]],3,FALSE)</f>
        <v>Europa</v>
      </c>
      <c r="M1663" s="93" t="s">
        <v>17</v>
      </c>
      <c r="N1663" s="97">
        <v>3</v>
      </c>
      <c r="O1663" s="99" t="s">
        <v>4024</v>
      </c>
      <c r="P1663" s="99" t="s">
        <v>4030</v>
      </c>
      <c r="Q1663" s="100" t="s">
        <v>4049</v>
      </c>
    </row>
    <row r="1664" spans="2:17" ht="15" customHeight="1" x14ac:dyDescent="0.25">
      <c r="B1664" s="93" t="s">
        <v>3659</v>
      </c>
      <c r="C1664" s="94">
        <v>41065.965092592596</v>
      </c>
      <c r="D1664" s="95" t="s">
        <v>1828</v>
      </c>
      <c r="E1664" s="93">
        <v>35500</v>
      </c>
      <c r="F1664" s="93" t="s">
        <v>68</v>
      </c>
      <c r="G1664" s="96">
        <f>Data!$E1664*VLOOKUP(Data!$F1664,tblXrate[],2,FALSE)</f>
        <v>55954.328658388586</v>
      </c>
      <c r="H1664" s="93" t="s">
        <v>1284</v>
      </c>
      <c r="I1664" s="93" t="s">
        <v>309</v>
      </c>
      <c r="J1664" s="93" t="s">
        <v>70</v>
      </c>
      <c r="K1664" s="93" t="str">
        <f>VLOOKUP(Data!$J1664,tblCountries[[Actual]:[Mapping]],2,FALSE)</f>
        <v>UK</v>
      </c>
      <c r="L1664" s="93" t="str">
        <f>VLOOKUP(Data!$J1664,tblCountries[[Actual]:[Continente]],3,FALSE)</f>
        <v>Europa</v>
      </c>
      <c r="M1664" s="93" t="s">
        <v>8</v>
      </c>
      <c r="N1664" s="97">
        <v>8</v>
      </c>
      <c r="O1664" s="98" t="s">
        <v>4021</v>
      </c>
      <c r="P1664" s="99" t="s">
        <v>4030</v>
      </c>
      <c r="Q1664" s="100" t="s">
        <v>4049</v>
      </c>
    </row>
    <row r="1665" spans="2:17" ht="15" customHeight="1" x14ac:dyDescent="0.25">
      <c r="B1665" s="93" t="s">
        <v>3660</v>
      </c>
      <c r="C1665" s="94">
        <v>41066.034201388888</v>
      </c>
      <c r="D1665" s="95">
        <v>45000</v>
      </c>
      <c r="E1665" s="93">
        <v>45000</v>
      </c>
      <c r="F1665" s="93" t="s">
        <v>5</v>
      </c>
      <c r="G1665" s="96">
        <f>Data!$E1665*VLOOKUP(Data!$F1665,tblXrate[],2,FALSE)</f>
        <v>45000</v>
      </c>
      <c r="H1665" s="93" t="s">
        <v>1829</v>
      </c>
      <c r="I1665" s="93" t="s">
        <v>19</v>
      </c>
      <c r="J1665" s="93" t="s">
        <v>14</v>
      </c>
      <c r="K1665" s="93" t="str">
        <f>VLOOKUP(Data!$J1665,tblCountries[[Actual]:[Mapping]],2,FALSE)</f>
        <v>USA</v>
      </c>
      <c r="L1665" s="93" t="str">
        <f>VLOOKUP(Data!$J1665,tblCountries[[Actual]:[Continente]],3,FALSE)</f>
        <v>America</v>
      </c>
      <c r="M1665" s="93" t="s">
        <v>17</v>
      </c>
      <c r="N1665" s="97">
        <v>4</v>
      </c>
      <c r="O1665" s="99" t="s">
        <v>4024</v>
      </c>
      <c r="P1665" s="99" t="s">
        <v>4029</v>
      </c>
      <c r="Q1665" s="100" t="s">
        <v>4048</v>
      </c>
    </row>
    <row r="1666" spans="2:17" ht="15" customHeight="1" x14ac:dyDescent="0.25">
      <c r="B1666" s="93" t="s">
        <v>3661</v>
      </c>
      <c r="C1666" s="94">
        <v>41066.044849537036</v>
      </c>
      <c r="D1666" s="95" t="s">
        <v>1830</v>
      </c>
      <c r="E1666" s="93">
        <v>400000</v>
      </c>
      <c r="F1666" s="93" t="s">
        <v>39</v>
      </c>
      <c r="G1666" s="96">
        <f>Data!$E1666*VLOOKUP(Data!$F1666,tblXrate[],2,FALSE)</f>
        <v>7123.1666749770275</v>
      </c>
      <c r="H1666" s="93" t="s">
        <v>19</v>
      </c>
      <c r="I1666" s="93" t="s">
        <v>19</v>
      </c>
      <c r="J1666" s="93" t="s">
        <v>7</v>
      </c>
      <c r="K1666" s="93" t="str">
        <f>VLOOKUP(Data!$J1666,tblCountries[[Actual]:[Mapping]],2,FALSE)</f>
        <v>India</v>
      </c>
      <c r="L1666" s="93" t="str">
        <f>VLOOKUP(Data!$J1666,tblCountries[[Actual]:[Continente]],3,FALSE)</f>
        <v>Asia</v>
      </c>
      <c r="M1666" s="93" t="s">
        <v>8</v>
      </c>
      <c r="N1666" s="97">
        <v>4</v>
      </c>
      <c r="O1666" s="99" t="s">
        <v>4024</v>
      </c>
      <c r="P1666" s="99" t="s">
        <v>4027</v>
      </c>
      <c r="Q1666" s="100" t="s">
        <v>4048</v>
      </c>
    </row>
    <row r="1667" spans="2:17" ht="15" customHeight="1" x14ac:dyDescent="0.25">
      <c r="B1667" s="93" t="s">
        <v>3662</v>
      </c>
      <c r="C1667" s="94">
        <v>41066.060370370367</v>
      </c>
      <c r="D1667" s="95" t="s">
        <v>1831</v>
      </c>
      <c r="E1667" s="93">
        <v>38920</v>
      </c>
      <c r="F1667" s="93" t="s">
        <v>21</v>
      </c>
      <c r="G1667" s="96">
        <f>Data!$E1667*VLOOKUP(Data!$F1667,tblXrate[],2,FALSE)</f>
        <v>49443.946165553374</v>
      </c>
      <c r="H1667" s="93" t="s">
        <v>1832</v>
      </c>
      <c r="I1667" s="93" t="s">
        <v>19</v>
      </c>
      <c r="J1667" s="93" t="s">
        <v>58</v>
      </c>
      <c r="K1667" s="93" t="str">
        <f>VLOOKUP(Data!$J1667,tblCountries[[Actual]:[Mapping]],2,FALSE)</f>
        <v>Belgium</v>
      </c>
      <c r="L1667" s="93" t="str">
        <f>VLOOKUP(Data!$J1667,tblCountries[[Actual]:[Continente]],3,FALSE)</f>
        <v>Europa</v>
      </c>
      <c r="M1667" s="93" t="s">
        <v>8</v>
      </c>
      <c r="N1667" s="97">
        <v>1.5</v>
      </c>
      <c r="O1667" s="99" t="s">
        <v>4024</v>
      </c>
      <c r="P1667" s="99" t="s">
        <v>4029</v>
      </c>
      <c r="Q1667" s="100" t="s">
        <v>4049</v>
      </c>
    </row>
    <row r="1668" spans="2:17" ht="15" customHeight="1" x14ac:dyDescent="0.25">
      <c r="B1668" s="93" t="s">
        <v>3663</v>
      </c>
      <c r="C1668" s="94">
        <v>41066.070601851854</v>
      </c>
      <c r="D1668" s="95" t="s">
        <v>1833</v>
      </c>
      <c r="E1668" s="93">
        <v>45000</v>
      </c>
      <c r="F1668" s="93" t="s">
        <v>5</v>
      </c>
      <c r="G1668" s="96">
        <f>Data!$E1668*VLOOKUP(Data!$F1668,tblXrate[],2,FALSE)</f>
        <v>45000</v>
      </c>
      <c r="H1668" s="93" t="s">
        <v>28</v>
      </c>
      <c r="I1668" s="93" t="s">
        <v>3940</v>
      </c>
      <c r="J1668" s="93" t="s">
        <v>165</v>
      </c>
      <c r="K1668" s="93" t="str">
        <f>VLOOKUP(Data!$J1668,tblCountries[[Actual]:[Mapping]],2,FALSE)</f>
        <v>Mexico</v>
      </c>
      <c r="L1668" s="93" t="str">
        <f>VLOOKUP(Data!$J1668,tblCountries[[Actual]:[Continente]],3,FALSE)</f>
        <v>America</v>
      </c>
      <c r="M1668" s="93" t="s">
        <v>8</v>
      </c>
      <c r="N1668" s="97">
        <v>5</v>
      </c>
      <c r="O1668" s="98" t="s">
        <v>4021</v>
      </c>
      <c r="P1668" s="99" t="s">
        <v>4029</v>
      </c>
      <c r="Q1668" s="100" t="s">
        <v>4048</v>
      </c>
    </row>
    <row r="1669" spans="2:17" ht="15" customHeight="1" x14ac:dyDescent="0.25">
      <c r="B1669" s="93" t="s">
        <v>3664</v>
      </c>
      <c r="C1669" s="94">
        <v>41066.091643518521</v>
      </c>
      <c r="D1669" s="95" t="s">
        <v>1834</v>
      </c>
      <c r="E1669" s="93">
        <v>60000</v>
      </c>
      <c r="F1669" s="93" t="s">
        <v>5</v>
      </c>
      <c r="G1669" s="96">
        <f>Data!$E1669*VLOOKUP(Data!$F1669,tblXrate[],2,FALSE)</f>
        <v>60000</v>
      </c>
      <c r="H1669" s="93" t="s">
        <v>19</v>
      </c>
      <c r="I1669" s="93" t="s">
        <v>19</v>
      </c>
      <c r="J1669" s="93" t="s">
        <v>14</v>
      </c>
      <c r="K1669" s="93" t="str">
        <f>VLOOKUP(Data!$J1669,tblCountries[[Actual]:[Mapping]],2,FALSE)</f>
        <v>USA</v>
      </c>
      <c r="L1669" s="93" t="str">
        <f>VLOOKUP(Data!$J1669,tblCountries[[Actual]:[Continente]],3,FALSE)</f>
        <v>America</v>
      </c>
      <c r="M1669" s="93" t="s">
        <v>12</v>
      </c>
      <c r="N1669" s="97">
        <v>1</v>
      </c>
      <c r="O1669" s="99" t="s">
        <v>4024</v>
      </c>
      <c r="P1669" s="99" t="s">
        <v>4030</v>
      </c>
      <c r="Q1669" s="100" t="s">
        <v>4049</v>
      </c>
    </row>
    <row r="1670" spans="2:17" ht="15" customHeight="1" x14ac:dyDescent="0.25">
      <c r="B1670" s="93" t="s">
        <v>3665</v>
      </c>
      <c r="C1670" s="94">
        <v>41066.095300925925</v>
      </c>
      <c r="D1670" s="95">
        <v>65000</v>
      </c>
      <c r="E1670" s="93">
        <v>65000</v>
      </c>
      <c r="F1670" s="93" t="s">
        <v>5</v>
      </c>
      <c r="G1670" s="96">
        <f>Data!$E1670*VLOOKUP(Data!$F1670,tblXrate[],2,FALSE)</f>
        <v>65000</v>
      </c>
      <c r="H1670" s="93" t="s">
        <v>1835</v>
      </c>
      <c r="I1670" s="93" t="s">
        <v>19</v>
      </c>
      <c r="J1670" s="93" t="s">
        <v>14</v>
      </c>
      <c r="K1670" s="93" t="str">
        <f>VLOOKUP(Data!$J1670,tblCountries[[Actual]:[Mapping]],2,FALSE)</f>
        <v>USA</v>
      </c>
      <c r="L1670" s="93" t="str">
        <f>VLOOKUP(Data!$J1670,tblCountries[[Actual]:[Continente]],3,FALSE)</f>
        <v>America</v>
      </c>
      <c r="M1670" s="93" t="s">
        <v>12</v>
      </c>
      <c r="N1670" s="97">
        <v>4</v>
      </c>
      <c r="O1670" s="99" t="s">
        <v>4024</v>
      </c>
      <c r="P1670" s="99" t="s">
        <v>4030</v>
      </c>
      <c r="Q1670" s="100" t="s">
        <v>4049</v>
      </c>
    </row>
    <row r="1671" spans="2:17" ht="15" customHeight="1" x14ac:dyDescent="0.25">
      <c r="B1671" s="93" t="s">
        <v>3666</v>
      </c>
      <c r="C1671" s="94">
        <v>41066.135370370372</v>
      </c>
      <c r="D1671" s="95">
        <v>73000</v>
      </c>
      <c r="E1671" s="93">
        <v>73000</v>
      </c>
      <c r="F1671" s="93" t="s">
        <v>5</v>
      </c>
      <c r="G1671" s="96">
        <f>Data!$E1671*VLOOKUP(Data!$F1671,tblXrate[],2,FALSE)</f>
        <v>73000</v>
      </c>
      <c r="H1671" s="93" t="s">
        <v>1836</v>
      </c>
      <c r="I1671" s="93" t="s">
        <v>51</v>
      </c>
      <c r="J1671" s="93" t="s">
        <v>14</v>
      </c>
      <c r="K1671" s="93" t="str">
        <f>VLOOKUP(Data!$J1671,tblCountries[[Actual]:[Mapping]],2,FALSE)</f>
        <v>USA</v>
      </c>
      <c r="L1671" s="93" t="str">
        <f>VLOOKUP(Data!$J1671,tblCountries[[Actual]:[Continente]],3,FALSE)</f>
        <v>America</v>
      </c>
      <c r="M1671" s="93" t="s">
        <v>17</v>
      </c>
      <c r="N1671" s="97">
        <v>6</v>
      </c>
      <c r="O1671" s="98" t="s">
        <v>4021</v>
      </c>
      <c r="P1671" s="99" t="s">
        <v>4030</v>
      </c>
      <c r="Q1671" s="100" t="s">
        <v>4049</v>
      </c>
    </row>
    <row r="1672" spans="2:17" ht="15" customHeight="1" x14ac:dyDescent="0.25">
      <c r="B1672" s="93" t="s">
        <v>3667</v>
      </c>
      <c r="C1672" s="94">
        <v>41066.167268518519</v>
      </c>
      <c r="D1672" s="95">
        <v>54000</v>
      </c>
      <c r="E1672" s="93">
        <v>54000</v>
      </c>
      <c r="F1672" s="93" t="s">
        <v>5</v>
      </c>
      <c r="G1672" s="96">
        <f>Data!$E1672*VLOOKUP(Data!$F1672,tblXrate[],2,FALSE)</f>
        <v>54000</v>
      </c>
      <c r="H1672" s="93" t="s">
        <v>308</v>
      </c>
      <c r="I1672" s="93" t="s">
        <v>19</v>
      </c>
      <c r="J1672" s="93" t="s">
        <v>14</v>
      </c>
      <c r="K1672" s="93" t="str">
        <f>VLOOKUP(Data!$J1672,tblCountries[[Actual]:[Mapping]],2,FALSE)</f>
        <v>USA</v>
      </c>
      <c r="L1672" s="93" t="str">
        <f>VLOOKUP(Data!$J1672,tblCountries[[Actual]:[Continente]],3,FALSE)</f>
        <v>America</v>
      </c>
      <c r="M1672" s="93" t="s">
        <v>12</v>
      </c>
      <c r="N1672" s="97">
        <v>6</v>
      </c>
      <c r="O1672" s="98" t="s">
        <v>4021</v>
      </c>
      <c r="P1672" s="99" t="s">
        <v>4030</v>
      </c>
      <c r="Q1672" s="100" t="s">
        <v>4049</v>
      </c>
    </row>
    <row r="1673" spans="2:17" ht="15" customHeight="1" x14ac:dyDescent="0.25">
      <c r="B1673" s="93" t="s">
        <v>3668</v>
      </c>
      <c r="C1673" s="94">
        <v>41066.245127314818</v>
      </c>
      <c r="D1673" s="95">
        <v>81000</v>
      </c>
      <c r="E1673" s="93">
        <v>81000</v>
      </c>
      <c r="F1673" s="93" t="s">
        <v>5</v>
      </c>
      <c r="G1673" s="96">
        <f>Data!$E1673*VLOOKUP(Data!$F1673,tblXrate[],2,FALSE)</f>
        <v>81000</v>
      </c>
      <c r="H1673" s="93" t="s">
        <v>1837</v>
      </c>
      <c r="I1673" s="93" t="s">
        <v>19</v>
      </c>
      <c r="J1673" s="93" t="s">
        <v>14</v>
      </c>
      <c r="K1673" s="93" t="str">
        <f>VLOOKUP(Data!$J1673,tblCountries[[Actual]:[Mapping]],2,FALSE)</f>
        <v>USA</v>
      </c>
      <c r="L1673" s="93" t="str">
        <f>VLOOKUP(Data!$J1673,tblCountries[[Actual]:[Continente]],3,FALSE)</f>
        <v>America</v>
      </c>
      <c r="M1673" s="93" t="s">
        <v>8</v>
      </c>
      <c r="N1673" s="97">
        <v>6</v>
      </c>
      <c r="O1673" s="98" t="s">
        <v>4021</v>
      </c>
      <c r="P1673" s="99" t="s">
        <v>4030</v>
      </c>
      <c r="Q1673" s="100" t="s">
        <v>4049</v>
      </c>
    </row>
    <row r="1674" spans="2:17" ht="15" customHeight="1" x14ac:dyDescent="0.25">
      <c r="B1674" s="93" t="s">
        <v>3669</v>
      </c>
      <c r="C1674" s="94">
        <v>41066.311666666668</v>
      </c>
      <c r="D1674" s="95">
        <v>10000</v>
      </c>
      <c r="E1674" s="93">
        <v>10000</v>
      </c>
      <c r="F1674" s="93" t="s">
        <v>5</v>
      </c>
      <c r="G1674" s="96">
        <f>Data!$E1674*VLOOKUP(Data!$F1674,tblXrate[],2,FALSE)</f>
        <v>10000</v>
      </c>
      <c r="H1674" s="93" t="s">
        <v>1838</v>
      </c>
      <c r="I1674" s="93" t="s">
        <v>19</v>
      </c>
      <c r="J1674" s="93" t="s">
        <v>14</v>
      </c>
      <c r="K1674" s="93" t="str">
        <f>VLOOKUP(Data!$J1674,tblCountries[[Actual]:[Mapping]],2,FALSE)</f>
        <v>USA</v>
      </c>
      <c r="L1674" s="93" t="str">
        <f>VLOOKUP(Data!$J1674,tblCountries[[Actual]:[Continente]],3,FALSE)</f>
        <v>America</v>
      </c>
      <c r="M1674" s="93" t="s">
        <v>8</v>
      </c>
      <c r="N1674" s="97">
        <v>2</v>
      </c>
      <c r="O1674" s="99" t="s">
        <v>4024</v>
      </c>
      <c r="P1674" s="99" t="s">
        <v>4027</v>
      </c>
      <c r="Q1674" s="100" t="s">
        <v>4048</v>
      </c>
    </row>
    <row r="1675" spans="2:17" ht="15" customHeight="1" x14ac:dyDescent="0.25">
      <c r="B1675" s="93" t="s">
        <v>3670</v>
      </c>
      <c r="C1675" s="94">
        <v>41066.351342592592</v>
      </c>
      <c r="D1675" s="95">
        <v>42000</v>
      </c>
      <c r="E1675" s="93">
        <v>42000</v>
      </c>
      <c r="F1675" s="93" t="s">
        <v>5</v>
      </c>
      <c r="G1675" s="96">
        <f>Data!$E1675*VLOOKUP(Data!$F1675,tblXrate[],2,FALSE)</f>
        <v>42000</v>
      </c>
      <c r="H1675" s="93" t="s">
        <v>1366</v>
      </c>
      <c r="I1675" s="93" t="s">
        <v>309</v>
      </c>
      <c r="J1675" s="93" t="s">
        <v>14</v>
      </c>
      <c r="K1675" s="93" t="str">
        <f>VLOOKUP(Data!$J1675,tblCountries[[Actual]:[Mapping]],2,FALSE)</f>
        <v>USA</v>
      </c>
      <c r="L1675" s="93" t="str">
        <f>VLOOKUP(Data!$J1675,tblCountries[[Actual]:[Continente]],3,FALSE)</f>
        <v>America</v>
      </c>
      <c r="M1675" s="93" t="s">
        <v>8</v>
      </c>
      <c r="N1675" s="97">
        <v>1</v>
      </c>
      <c r="O1675" s="99" t="s">
        <v>4024</v>
      </c>
      <c r="P1675" s="99" t="s">
        <v>4029</v>
      </c>
      <c r="Q1675" s="100" t="s">
        <v>4048</v>
      </c>
    </row>
    <row r="1676" spans="2:17" ht="15" customHeight="1" x14ac:dyDescent="0.25">
      <c r="B1676" s="93" t="s">
        <v>3671</v>
      </c>
      <c r="C1676" s="94">
        <v>41066.39707175926</v>
      </c>
      <c r="D1676" s="95">
        <v>80000</v>
      </c>
      <c r="E1676" s="93">
        <v>80000</v>
      </c>
      <c r="F1676" s="93" t="s">
        <v>81</v>
      </c>
      <c r="G1676" s="96">
        <f>Data!$E1676*VLOOKUP(Data!$F1676,tblXrate[],2,FALSE)</f>
        <v>81592.772512210868</v>
      </c>
      <c r="H1676" s="93" t="s">
        <v>1839</v>
      </c>
      <c r="I1676" s="93" t="s">
        <v>66</v>
      </c>
      <c r="J1676" s="93" t="s">
        <v>83</v>
      </c>
      <c r="K1676" s="93" t="str">
        <f>VLOOKUP(Data!$J1676,tblCountries[[Actual]:[Mapping]],2,FALSE)</f>
        <v>Australia</v>
      </c>
      <c r="L1676" s="93" t="str">
        <f>VLOOKUP(Data!$J1676,tblCountries[[Actual]:[Continente]],3,FALSE)</f>
        <v>Oceania</v>
      </c>
      <c r="M1676" s="93" t="s">
        <v>8</v>
      </c>
      <c r="N1676" s="97">
        <v>5</v>
      </c>
      <c r="O1676" s="98" t="s">
        <v>4021</v>
      </c>
      <c r="P1676" s="99" t="s">
        <v>4030</v>
      </c>
      <c r="Q1676" s="100" t="s">
        <v>4049</v>
      </c>
    </row>
    <row r="1677" spans="2:17" ht="15" customHeight="1" x14ac:dyDescent="0.25">
      <c r="B1677" s="93" t="s">
        <v>3672</v>
      </c>
      <c r="C1677" s="94">
        <v>41066.473009259258</v>
      </c>
      <c r="D1677" s="95">
        <v>36000</v>
      </c>
      <c r="E1677" s="93">
        <v>36000</v>
      </c>
      <c r="F1677" s="93" t="s">
        <v>85</v>
      </c>
      <c r="G1677" s="96">
        <f>Data!$E1677*VLOOKUP(Data!$F1677,tblXrate[],2,FALSE)</f>
        <v>35401.014829091764</v>
      </c>
      <c r="H1677" s="93" t="s">
        <v>1840</v>
      </c>
      <c r="I1677" s="93" t="s">
        <v>19</v>
      </c>
      <c r="J1677" s="93" t="s">
        <v>87</v>
      </c>
      <c r="K1677" s="93" t="str">
        <f>VLOOKUP(Data!$J1677,tblCountries[[Actual]:[Mapping]],2,FALSE)</f>
        <v>Canada</v>
      </c>
      <c r="L1677" s="93" t="str">
        <f>VLOOKUP(Data!$J1677,tblCountries[[Actual]:[Continente]],3,FALSE)</f>
        <v>America</v>
      </c>
      <c r="M1677" s="93" t="s">
        <v>12</v>
      </c>
      <c r="N1677" s="97">
        <v>2</v>
      </c>
      <c r="O1677" s="99" t="s">
        <v>4024</v>
      </c>
      <c r="P1677" s="99" t="s">
        <v>4029</v>
      </c>
      <c r="Q1677" s="100" t="s">
        <v>4048</v>
      </c>
    </row>
    <row r="1678" spans="2:17" ht="15" customHeight="1" x14ac:dyDescent="0.25">
      <c r="B1678" s="93" t="s">
        <v>3673</v>
      </c>
      <c r="C1678" s="94">
        <v>41066.66920138889</v>
      </c>
      <c r="D1678" s="95">
        <v>500000</v>
      </c>
      <c r="E1678" s="93">
        <v>500000</v>
      </c>
      <c r="F1678" s="93" t="s">
        <v>39</v>
      </c>
      <c r="G1678" s="96">
        <f>Data!$E1678*VLOOKUP(Data!$F1678,tblXrate[],2,FALSE)</f>
        <v>8903.9583437212841</v>
      </c>
      <c r="H1678" s="93" t="s">
        <v>242</v>
      </c>
      <c r="I1678" s="93" t="s">
        <v>19</v>
      </c>
      <c r="J1678" s="93" t="s">
        <v>7</v>
      </c>
      <c r="K1678" s="93" t="str">
        <f>VLOOKUP(Data!$J1678,tblCountries[[Actual]:[Mapping]],2,FALSE)</f>
        <v>India</v>
      </c>
      <c r="L1678" s="93" t="str">
        <f>VLOOKUP(Data!$J1678,tblCountries[[Actual]:[Continente]],3,FALSE)</f>
        <v>Asia</v>
      </c>
      <c r="M1678" s="93" t="s">
        <v>8</v>
      </c>
      <c r="N1678" s="97">
        <v>4</v>
      </c>
      <c r="O1678" s="99" t="s">
        <v>4024</v>
      </c>
      <c r="P1678" s="99" t="s">
        <v>4027</v>
      </c>
      <c r="Q1678" s="100" t="s">
        <v>4048</v>
      </c>
    </row>
    <row r="1679" spans="2:17" ht="15" customHeight="1" x14ac:dyDescent="0.25">
      <c r="B1679" s="93" t="s">
        <v>3674</v>
      </c>
      <c r="C1679" s="94">
        <v>41066.737280092595</v>
      </c>
      <c r="D1679" s="95">
        <v>600000</v>
      </c>
      <c r="E1679" s="93">
        <v>600000</v>
      </c>
      <c r="F1679" s="93" t="s">
        <v>39</v>
      </c>
      <c r="G1679" s="96">
        <f>Data!$E1679*VLOOKUP(Data!$F1679,tblXrate[],2,FALSE)</f>
        <v>10684.750012465542</v>
      </c>
      <c r="H1679" s="93" t="s">
        <v>1109</v>
      </c>
      <c r="I1679" s="93" t="s">
        <v>19</v>
      </c>
      <c r="J1679" s="93" t="s">
        <v>7</v>
      </c>
      <c r="K1679" s="93" t="str">
        <f>VLOOKUP(Data!$J1679,tblCountries[[Actual]:[Mapping]],2,FALSE)</f>
        <v>India</v>
      </c>
      <c r="L1679" s="93" t="str">
        <f>VLOOKUP(Data!$J1679,tblCountries[[Actual]:[Continente]],3,FALSE)</f>
        <v>Asia</v>
      </c>
      <c r="M1679" s="93" t="s">
        <v>12</v>
      </c>
      <c r="N1679" s="97">
        <v>5</v>
      </c>
      <c r="O1679" s="98" t="s">
        <v>4021</v>
      </c>
      <c r="P1679" s="99" t="s">
        <v>4027</v>
      </c>
      <c r="Q1679" s="100" t="s">
        <v>4048</v>
      </c>
    </row>
    <row r="1680" spans="2:17" ht="15" customHeight="1" x14ac:dyDescent="0.25">
      <c r="B1680" s="93" t="s">
        <v>3675</v>
      </c>
      <c r="C1680" s="94">
        <v>41066.786145833335</v>
      </c>
      <c r="D1680" s="95">
        <v>700</v>
      </c>
      <c r="E1680" s="93">
        <v>8400</v>
      </c>
      <c r="F1680" s="93" t="s">
        <v>5</v>
      </c>
      <c r="G1680" s="96">
        <f>Data!$E1680*VLOOKUP(Data!$F1680,tblXrate[],2,FALSE)</f>
        <v>8400</v>
      </c>
      <c r="H1680" s="93" t="s">
        <v>1841</v>
      </c>
      <c r="I1680" s="93" t="s">
        <v>19</v>
      </c>
      <c r="J1680" s="93" t="s">
        <v>994</v>
      </c>
      <c r="K1680" s="93" t="str">
        <f>VLOOKUP(Data!$J1680,tblCountries[[Actual]:[Mapping]],2,FALSE)</f>
        <v>Indonesia</v>
      </c>
      <c r="L1680" s="93" t="str">
        <f>VLOOKUP(Data!$J1680,tblCountries[[Actual]:[Continente]],3,FALSE)</f>
        <v>Asia</v>
      </c>
      <c r="M1680" s="93" t="s">
        <v>8</v>
      </c>
      <c r="N1680" s="97">
        <v>14</v>
      </c>
      <c r="O1680" s="99" t="s">
        <v>4020</v>
      </c>
      <c r="P1680" s="99" t="s">
        <v>4027</v>
      </c>
      <c r="Q1680" s="100" t="s">
        <v>4048</v>
      </c>
    </row>
    <row r="1681" spans="2:17" ht="15" customHeight="1" x14ac:dyDescent="0.25">
      <c r="B1681" s="93" t="s">
        <v>3676</v>
      </c>
      <c r="C1681" s="94">
        <v>41066.818819444445</v>
      </c>
      <c r="D1681" s="95">
        <v>550000</v>
      </c>
      <c r="E1681" s="93">
        <v>550000</v>
      </c>
      <c r="F1681" s="93" t="s">
        <v>39</v>
      </c>
      <c r="G1681" s="96">
        <f>Data!$E1681*VLOOKUP(Data!$F1681,tblXrate[],2,FALSE)</f>
        <v>9794.354178093412</v>
      </c>
      <c r="H1681" s="93" t="s">
        <v>1842</v>
      </c>
      <c r="I1681" s="93" t="s">
        <v>51</v>
      </c>
      <c r="J1681" s="93" t="s">
        <v>7</v>
      </c>
      <c r="K1681" s="93" t="str">
        <f>VLOOKUP(Data!$J1681,tblCountries[[Actual]:[Mapping]],2,FALSE)</f>
        <v>India</v>
      </c>
      <c r="L1681" s="93" t="str">
        <f>VLOOKUP(Data!$J1681,tblCountries[[Actual]:[Continente]],3,FALSE)</f>
        <v>Asia</v>
      </c>
      <c r="M1681" s="93" t="s">
        <v>8</v>
      </c>
      <c r="N1681" s="97">
        <v>13</v>
      </c>
      <c r="O1681" s="99" t="s">
        <v>4020</v>
      </c>
      <c r="P1681" s="99" t="s">
        <v>4027</v>
      </c>
      <c r="Q1681" s="100" t="s">
        <v>4048</v>
      </c>
    </row>
    <row r="1682" spans="2:17" ht="15" customHeight="1" x14ac:dyDescent="0.25">
      <c r="B1682" s="93" t="s">
        <v>3677</v>
      </c>
      <c r="C1682" s="94">
        <v>41066.829733796294</v>
      </c>
      <c r="D1682" s="95">
        <v>1200</v>
      </c>
      <c r="E1682" s="93">
        <v>14400</v>
      </c>
      <c r="F1682" s="93" t="s">
        <v>5</v>
      </c>
      <c r="G1682" s="96">
        <f>Data!$E1682*VLOOKUP(Data!$F1682,tblXrate[],2,FALSE)</f>
        <v>14400</v>
      </c>
      <c r="H1682" s="93" t="s">
        <v>278</v>
      </c>
      <c r="I1682" s="93" t="s">
        <v>278</v>
      </c>
      <c r="J1682" s="93" t="s">
        <v>7</v>
      </c>
      <c r="K1682" s="93" t="str">
        <f>VLOOKUP(Data!$J1682,tblCountries[[Actual]:[Mapping]],2,FALSE)</f>
        <v>India</v>
      </c>
      <c r="L1682" s="93" t="str">
        <f>VLOOKUP(Data!$J1682,tblCountries[[Actual]:[Continente]],3,FALSE)</f>
        <v>Asia</v>
      </c>
      <c r="M1682" s="93" t="s">
        <v>24</v>
      </c>
      <c r="N1682" s="97">
        <v>8</v>
      </c>
      <c r="O1682" s="98" t="s">
        <v>4021</v>
      </c>
      <c r="P1682" s="99" t="s">
        <v>4028</v>
      </c>
      <c r="Q1682" s="100" t="s">
        <v>4048</v>
      </c>
    </row>
    <row r="1683" spans="2:17" ht="15" customHeight="1" x14ac:dyDescent="0.25">
      <c r="B1683" s="93" t="s">
        <v>3678</v>
      </c>
      <c r="C1683" s="94">
        <v>41066.838692129626</v>
      </c>
      <c r="D1683" s="95" t="s">
        <v>1843</v>
      </c>
      <c r="E1683" s="93">
        <v>150000</v>
      </c>
      <c r="F1683" s="93" t="s">
        <v>39</v>
      </c>
      <c r="G1683" s="96">
        <f>Data!$E1683*VLOOKUP(Data!$F1683,tblXrate[],2,FALSE)</f>
        <v>2671.1875031163854</v>
      </c>
      <c r="H1683" s="93" t="s">
        <v>718</v>
      </c>
      <c r="I1683" s="93" t="s">
        <v>3938</v>
      </c>
      <c r="J1683" s="93" t="s">
        <v>7</v>
      </c>
      <c r="K1683" s="93" t="str">
        <f>VLOOKUP(Data!$J1683,tblCountries[[Actual]:[Mapping]],2,FALSE)</f>
        <v>India</v>
      </c>
      <c r="L1683" s="93" t="str">
        <f>VLOOKUP(Data!$J1683,tblCountries[[Actual]:[Continente]],3,FALSE)</f>
        <v>Asia</v>
      </c>
      <c r="M1683" s="93" t="s">
        <v>12</v>
      </c>
      <c r="N1683" s="97">
        <v>3</v>
      </c>
      <c r="O1683" s="99" t="s">
        <v>4024</v>
      </c>
      <c r="P1683" s="99" t="s">
        <v>4027</v>
      </c>
      <c r="Q1683" s="100" t="s">
        <v>4048</v>
      </c>
    </row>
    <row r="1684" spans="2:17" ht="15" customHeight="1" x14ac:dyDescent="0.25">
      <c r="B1684" s="93" t="s">
        <v>3679</v>
      </c>
      <c r="C1684" s="94">
        <v>41066.862210648149</v>
      </c>
      <c r="D1684" s="95">
        <v>22000</v>
      </c>
      <c r="E1684" s="93">
        <v>22000</v>
      </c>
      <c r="F1684" s="93" t="s">
        <v>5</v>
      </c>
      <c r="G1684" s="96">
        <f>Data!$E1684*VLOOKUP(Data!$F1684,tblXrate[],2,FALSE)</f>
        <v>22000</v>
      </c>
      <c r="H1684" s="93" t="s">
        <v>1844</v>
      </c>
      <c r="I1684" s="93" t="s">
        <v>51</v>
      </c>
      <c r="J1684" s="93" t="s">
        <v>7</v>
      </c>
      <c r="K1684" s="93" t="str">
        <f>VLOOKUP(Data!$J1684,tblCountries[[Actual]:[Mapping]],2,FALSE)</f>
        <v>India</v>
      </c>
      <c r="L1684" s="93" t="str">
        <f>VLOOKUP(Data!$J1684,tblCountries[[Actual]:[Continente]],3,FALSE)</f>
        <v>Asia</v>
      </c>
      <c r="M1684" s="93" t="s">
        <v>12</v>
      </c>
      <c r="N1684" s="97">
        <v>6</v>
      </c>
      <c r="O1684" s="98" t="s">
        <v>4021</v>
      </c>
      <c r="P1684" s="99" t="s">
        <v>4028</v>
      </c>
      <c r="Q1684" s="100" t="s">
        <v>4048</v>
      </c>
    </row>
    <row r="1685" spans="2:17" ht="15" customHeight="1" x14ac:dyDescent="0.25">
      <c r="B1685" s="93" t="s">
        <v>3680</v>
      </c>
      <c r="C1685" s="94">
        <v>41066.888090277775</v>
      </c>
      <c r="D1685" s="95">
        <v>100000</v>
      </c>
      <c r="E1685" s="93">
        <v>100000</v>
      </c>
      <c r="F1685" s="93" t="s">
        <v>5</v>
      </c>
      <c r="G1685" s="96">
        <f>Data!$E1685*VLOOKUP(Data!$F1685,tblXrate[],2,FALSE)</f>
        <v>100000</v>
      </c>
      <c r="H1685" s="93" t="s">
        <v>1845</v>
      </c>
      <c r="I1685" s="93" t="s">
        <v>19</v>
      </c>
      <c r="J1685" s="93" t="s">
        <v>64</v>
      </c>
      <c r="K1685" s="93" t="str">
        <f>VLOOKUP(Data!$J1685,tblCountries[[Actual]:[Mapping]],2,FALSE)</f>
        <v>Russia</v>
      </c>
      <c r="L1685" s="93" t="str">
        <f>VLOOKUP(Data!$J1685,tblCountries[[Actual]:[Continente]],3,FALSE)</f>
        <v>Europa</v>
      </c>
      <c r="M1685" s="93" t="s">
        <v>12</v>
      </c>
      <c r="N1685" s="97">
        <v>6</v>
      </c>
      <c r="O1685" s="98" t="s">
        <v>4021</v>
      </c>
      <c r="P1685" s="99" t="s">
        <v>4031</v>
      </c>
      <c r="Q1685" s="100" t="s">
        <v>4049</v>
      </c>
    </row>
    <row r="1686" spans="2:17" ht="15" customHeight="1" x14ac:dyDescent="0.25">
      <c r="B1686" s="93" t="s">
        <v>3681</v>
      </c>
      <c r="C1686" s="94">
        <v>41066.889328703706</v>
      </c>
      <c r="D1686" s="95">
        <v>40000</v>
      </c>
      <c r="E1686" s="93">
        <v>40000</v>
      </c>
      <c r="F1686" s="93" t="s">
        <v>68</v>
      </c>
      <c r="G1686" s="96">
        <f>Data!$E1686*VLOOKUP(Data!$F1686,tblXrate[],2,FALSE)</f>
        <v>63047.130882691366</v>
      </c>
      <c r="H1686" s="93" t="s">
        <v>203</v>
      </c>
      <c r="I1686" s="93" t="s">
        <v>51</v>
      </c>
      <c r="J1686" s="93" t="s">
        <v>70</v>
      </c>
      <c r="K1686" s="93" t="str">
        <f>VLOOKUP(Data!$J1686,tblCountries[[Actual]:[Mapping]],2,FALSE)</f>
        <v>UK</v>
      </c>
      <c r="L1686" s="93" t="str">
        <f>VLOOKUP(Data!$J1686,tblCountries[[Actual]:[Continente]],3,FALSE)</f>
        <v>Europa</v>
      </c>
      <c r="M1686" s="93" t="s">
        <v>8</v>
      </c>
      <c r="N1686" s="97">
        <v>15</v>
      </c>
      <c r="O1686" s="99" t="s">
        <v>4020</v>
      </c>
      <c r="P1686" s="99" t="s">
        <v>4030</v>
      </c>
      <c r="Q1686" s="100" t="s">
        <v>4049</v>
      </c>
    </row>
    <row r="1687" spans="2:17" ht="15" customHeight="1" x14ac:dyDescent="0.25">
      <c r="B1687" s="93" t="s">
        <v>3682</v>
      </c>
      <c r="C1687" s="94">
        <v>41066.926701388889</v>
      </c>
      <c r="D1687" s="95" t="s">
        <v>1846</v>
      </c>
      <c r="E1687" s="93">
        <v>36000</v>
      </c>
      <c r="F1687" s="93" t="s">
        <v>68</v>
      </c>
      <c r="G1687" s="96">
        <f>Data!$E1687*VLOOKUP(Data!$F1687,tblXrate[],2,FALSE)</f>
        <v>56742.417794422225</v>
      </c>
      <c r="H1687" s="93" t="s">
        <v>1847</v>
      </c>
      <c r="I1687" s="93" t="s">
        <v>51</v>
      </c>
      <c r="J1687" s="93" t="s">
        <v>70</v>
      </c>
      <c r="K1687" s="93" t="str">
        <f>VLOOKUP(Data!$J1687,tblCountries[[Actual]:[Mapping]],2,FALSE)</f>
        <v>UK</v>
      </c>
      <c r="L1687" s="93" t="str">
        <f>VLOOKUP(Data!$J1687,tblCountries[[Actual]:[Continente]],3,FALSE)</f>
        <v>Europa</v>
      </c>
      <c r="M1687" s="93" t="s">
        <v>24</v>
      </c>
      <c r="N1687" s="97">
        <v>25</v>
      </c>
      <c r="O1687" s="99" t="s">
        <v>4023</v>
      </c>
      <c r="P1687" s="99" t="s">
        <v>4030</v>
      </c>
      <c r="Q1687" s="100" t="s">
        <v>4049</v>
      </c>
    </row>
    <row r="1688" spans="2:17" ht="15" customHeight="1" x14ac:dyDescent="0.25">
      <c r="B1688" s="93" t="s">
        <v>3683</v>
      </c>
      <c r="C1688" s="94">
        <v>41066.946018518516</v>
      </c>
      <c r="D1688" s="95">
        <v>25000</v>
      </c>
      <c r="E1688" s="93">
        <v>25000</v>
      </c>
      <c r="F1688" s="93" t="s">
        <v>5</v>
      </c>
      <c r="G1688" s="96">
        <f>Data!$E1688*VLOOKUP(Data!$F1688,tblXrate[],2,FALSE)</f>
        <v>25000</v>
      </c>
      <c r="H1688" s="93" t="s">
        <v>1848</v>
      </c>
      <c r="I1688" s="93" t="s">
        <v>19</v>
      </c>
      <c r="J1688" s="93" t="s">
        <v>7</v>
      </c>
      <c r="K1688" s="93" t="str">
        <f>VLOOKUP(Data!$J1688,tblCountries[[Actual]:[Mapping]],2,FALSE)</f>
        <v>India</v>
      </c>
      <c r="L1688" s="93" t="str">
        <f>VLOOKUP(Data!$J1688,tblCountries[[Actual]:[Continente]],3,FALSE)</f>
        <v>Asia</v>
      </c>
      <c r="M1688" s="93" t="s">
        <v>12</v>
      </c>
      <c r="N1688" s="97">
        <v>8</v>
      </c>
      <c r="O1688" s="98" t="s">
        <v>4021</v>
      </c>
      <c r="P1688" s="99" t="s">
        <v>4029</v>
      </c>
      <c r="Q1688" s="100" t="s">
        <v>4048</v>
      </c>
    </row>
    <row r="1689" spans="2:17" ht="15" customHeight="1" x14ac:dyDescent="0.25">
      <c r="B1689" s="93" t="s">
        <v>3684</v>
      </c>
      <c r="C1689" s="94">
        <v>41067.022499999999</v>
      </c>
      <c r="D1689" s="95" t="s">
        <v>1849</v>
      </c>
      <c r="E1689" s="93">
        <v>500000</v>
      </c>
      <c r="F1689" s="93" t="s">
        <v>39</v>
      </c>
      <c r="G1689" s="96">
        <f>Data!$E1689*VLOOKUP(Data!$F1689,tblXrate[],2,FALSE)</f>
        <v>8903.9583437212841</v>
      </c>
      <c r="H1689" s="93" t="s">
        <v>206</v>
      </c>
      <c r="I1689" s="93" t="s">
        <v>19</v>
      </c>
      <c r="J1689" s="93" t="s">
        <v>7</v>
      </c>
      <c r="K1689" s="93" t="str">
        <f>VLOOKUP(Data!$J1689,tblCountries[[Actual]:[Mapping]],2,FALSE)</f>
        <v>India</v>
      </c>
      <c r="L1689" s="93" t="str">
        <f>VLOOKUP(Data!$J1689,tblCountries[[Actual]:[Continente]],3,FALSE)</f>
        <v>Asia</v>
      </c>
      <c r="M1689" s="93" t="s">
        <v>8</v>
      </c>
      <c r="N1689" s="97">
        <v>2</v>
      </c>
      <c r="O1689" s="99" t="s">
        <v>4024</v>
      </c>
      <c r="P1689" s="99" t="s">
        <v>4027</v>
      </c>
      <c r="Q1689" s="100" t="s">
        <v>4048</v>
      </c>
    </row>
    <row r="1690" spans="2:17" ht="15" customHeight="1" x14ac:dyDescent="0.25">
      <c r="B1690" s="93" t="s">
        <v>3685</v>
      </c>
      <c r="C1690" s="94">
        <v>41067.265474537038</v>
      </c>
      <c r="D1690" s="95" t="s">
        <v>1850</v>
      </c>
      <c r="E1690" s="93">
        <v>27000</v>
      </c>
      <c r="F1690" s="93" t="s">
        <v>68</v>
      </c>
      <c r="G1690" s="96">
        <f>Data!$E1690*VLOOKUP(Data!$F1690,tblXrate[],2,FALSE)</f>
        <v>42556.81334581667</v>
      </c>
      <c r="H1690" s="93" t="s">
        <v>1851</v>
      </c>
      <c r="I1690" s="93" t="s">
        <v>19</v>
      </c>
      <c r="J1690" s="93" t="s">
        <v>70</v>
      </c>
      <c r="K1690" s="93" t="str">
        <f>VLOOKUP(Data!$J1690,tblCountries[[Actual]:[Mapping]],2,FALSE)</f>
        <v>UK</v>
      </c>
      <c r="L1690" s="93" t="str">
        <f>VLOOKUP(Data!$J1690,tblCountries[[Actual]:[Continente]],3,FALSE)</f>
        <v>Europa</v>
      </c>
      <c r="M1690" s="93" t="s">
        <v>8</v>
      </c>
      <c r="N1690" s="97">
        <v>2</v>
      </c>
      <c r="O1690" s="99" t="s">
        <v>4024</v>
      </c>
      <c r="P1690" s="99" t="s">
        <v>4029</v>
      </c>
      <c r="Q1690" s="100" t="s">
        <v>4048</v>
      </c>
    </row>
    <row r="1691" spans="2:17" ht="15" customHeight="1" x14ac:dyDescent="0.25">
      <c r="B1691" s="93" t="s">
        <v>3686</v>
      </c>
      <c r="C1691" s="94">
        <v>41067.358923611115</v>
      </c>
      <c r="D1691" s="95">
        <v>134000</v>
      </c>
      <c r="E1691" s="93">
        <v>134000</v>
      </c>
      <c r="F1691" s="93" t="s">
        <v>85</v>
      </c>
      <c r="G1691" s="96">
        <f>Data!$E1691*VLOOKUP(Data!$F1691,tblXrate[],2,FALSE)</f>
        <v>131770.4440860638</v>
      </c>
      <c r="H1691" s="93" t="s">
        <v>1852</v>
      </c>
      <c r="I1691" s="93" t="s">
        <v>309</v>
      </c>
      <c r="J1691" s="93" t="s">
        <v>87</v>
      </c>
      <c r="K1691" s="93" t="str">
        <f>VLOOKUP(Data!$J1691,tblCountries[[Actual]:[Mapping]],2,FALSE)</f>
        <v>Canada</v>
      </c>
      <c r="L1691" s="93" t="str">
        <f>VLOOKUP(Data!$J1691,tblCountries[[Actual]:[Continente]],3,FALSE)</f>
        <v>America</v>
      </c>
      <c r="M1691" s="93" t="s">
        <v>12</v>
      </c>
      <c r="N1691" s="97">
        <v>20</v>
      </c>
      <c r="O1691" s="99" t="s">
        <v>4022</v>
      </c>
      <c r="P1691" s="99" t="s">
        <v>4031</v>
      </c>
      <c r="Q1691" s="100" t="s">
        <v>4049</v>
      </c>
    </row>
    <row r="1692" spans="2:17" ht="15" customHeight="1" x14ac:dyDescent="0.25">
      <c r="B1692" s="93" t="s">
        <v>3687</v>
      </c>
      <c r="C1692" s="94">
        <v>41067.392881944441</v>
      </c>
      <c r="D1692" s="95">
        <v>70000</v>
      </c>
      <c r="E1692" s="93">
        <v>70000</v>
      </c>
      <c r="F1692" s="93" t="s">
        <v>85</v>
      </c>
      <c r="G1692" s="96">
        <f>Data!$E1692*VLOOKUP(Data!$F1692,tblXrate[],2,FALSE)</f>
        <v>68835.306612122877</v>
      </c>
      <c r="H1692" s="93" t="s">
        <v>13</v>
      </c>
      <c r="I1692" s="93" t="s">
        <v>19</v>
      </c>
      <c r="J1692" s="93" t="s">
        <v>87</v>
      </c>
      <c r="K1692" s="93" t="str">
        <f>VLOOKUP(Data!$J1692,tblCountries[[Actual]:[Mapping]],2,FALSE)</f>
        <v>Canada</v>
      </c>
      <c r="L1692" s="93" t="str">
        <f>VLOOKUP(Data!$J1692,tblCountries[[Actual]:[Continente]],3,FALSE)</f>
        <v>America</v>
      </c>
      <c r="M1692" s="93" t="s">
        <v>12</v>
      </c>
      <c r="N1692" s="97">
        <v>2</v>
      </c>
      <c r="O1692" s="99" t="s">
        <v>4024</v>
      </c>
      <c r="P1692" s="99" t="s">
        <v>4030</v>
      </c>
      <c r="Q1692" s="100" t="s">
        <v>4049</v>
      </c>
    </row>
    <row r="1693" spans="2:17" ht="15" customHeight="1" x14ac:dyDescent="0.25">
      <c r="B1693" s="93" t="s">
        <v>3688</v>
      </c>
      <c r="C1693" s="94">
        <v>41067.587939814817</v>
      </c>
      <c r="D1693" s="95" t="s">
        <v>1853</v>
      </c>
      <c r="E1693" s="93">
        <v>6000</v>
      </c>
      <c r="F1693" s="93" t="s">
        <v>5</v>
      </c>
      <c r="G1693" s="96">
        <f>Data!$E1693*VLOOKUP(Data!$F1693,tblXrate[],2,FALSE)</f>
        <v>6000</v>
      </c>
      <c r="H1693" s="93" t="s">
        <v>1854</v>
      </c>
      <c r="I1693" s="93" t="s">
        <v>3938</v>
      </c>
      <c r="J1693" s="93" t="s">
        <v>1855</v>
      </c>
      <c r="K1693" s="93" t="str">
        <f>VLOOKUP(Data!$J1693,tblCountries[[Actual]:[Mapping]],2,FALSE)</f>
        <v>Armenia</v>
      </c>
      <c r="L1693" s="93" t="str">
        <f>VLOOKUP(Data!$J1693,tblCountries[[Actual]:[Continente]],3,FALSE)</f>
        <v>Asia</v>
      </c>
      <c r="M1693" s="93" t="s">
        <v>12</v>
      </c>
      <c r="N1693" s="97">
        <v>5</v>
      </c>
      <c r="O1693" s="98" t="s">
        <v>4021</v>
      </c>
      <c r="P1693" s="99" t="s">
        <v>4027</v>
      </c>
      <c r="Q1693" s="100" t="s">
        <v>4048</v>
      </c>
    </row>
    <row r="1694" spans="2:17" ht="15" customHeight="1" x14ac:dyDescent="0.25">
      <c r="B1694" s="93" t="s">
        <v>3689</v>
      </c>
      <c r="C1694" s="94">
        <v>41067.638807870368</v>
      </c>
      <c r="D1694" s="95">
        <v>50000</v>
      </c>
      <c r="E1694" s="93">
        <v>50000</v>
      </c>
      <c r="F1694" s="93" t="s">
        <v>68</v>
      </c>
      <c r="G1694" s="96">
        <f>Data!$E1694*VLOOKUP(Data!$F1694,tblXrate[],2,FALSE)</f>
        <v>78808.913603364199</v>
      </c>
      <c r="H1694" s="93" t="s">
        <v>199</v>
      </c>
      <c r="I1694" s="93" t="s">
        <v>19</v>
      </c>
      <c r="J1694" s="93" t="s">
        <v>70</v>
      </c>
      <c r="K1694" s="93" t="str">
        <f>VLOOKUP(Data!$J1694,tblCountries[[Actual]:[Mapping]],2,FALSE)</f>
        <v>UK</v>
      </c>
      <c r="L1694" s="93" t="str">
        <f>VLOOKUP(Data!$J1694,tblCountries[[Actual]:[Continente]],3,FALSE)</f>
        <v>Europa</v>
      </c>
      <c r="M1694" s="93" t="s">
        <v>17</v>
      </c>
      <c r="N1694" s="97">
        <v>2</v>
      </c>
      <c r="O1694" s="99" t="s">
        <v>4024</v>
      </c>
      <c r="P1694" s="99" t="s">
        <v>4030</v>
      </c>
      <c r="Q1694" s="100" t="s">
        <v>4049</v>
      </c>
    </row>
    <row r="1695" spans="2:17" ht="15" customHeight="1" x14ac:dyDescent="0.25">
      <c r="B1695" s="93" t="s">
        <v>3690</v>
      </c>
      <c r="C1695" s="94">
        <v>41067.697928240741</v>
      </c>
      <c r="D1695" s="95">
        <v>421000</v>
      </c>
      <c r="E1695" s="93">
        <v>421000</v>
      </c>
      <c r="F1695" s="93" t="s">
        <v>39</v>
      </c>
      <c r="G1695" s="96">
        <f>Data!$E1695*VLOOKUP(Data!$F1695,tblXrate[],2,FALSE)</f>
        <v>7497.1329254133216</v>
      </c>
      <c r="H1695" s="93" t="s">
        <v>1856</v>
      </c>
      <c r="I1695" s="93" t="s">
        <v>19</v>
      </c>
      <c r="J1695" s="93" t="s">
        <v>7</v>
      </c>
      <c r="K1695" s="93" t="str">
        <f>VLOOKUP(Data!$J1695,tblCountries[[Actual]:[Mapping]],2,FALSE)</f>
        <v>India</v>
      </c>
      <c r="L1695" s="93" t="str">
        <f>VLOOKUP(Data!$J1695,tblCountries[[Actual]:[Continente]],3,FALSE)</f>
        <v>Asia</v>
      </c>
      <c r="M1695" s="93" t="s">
        <v>8</v>
      </c>
      <c r="N1695" s="97">
        <v>4</v>
      </c>
      <c r="O1695" s="99" t="s">
        <v>4024</v>
      </c>
      <c r="P1695" s="99" t="s">
        <v>4027</v>
      </c>
      <c r="Q1695" s="100" t="s">
        <v>4048</v>
      </c>
    </row>
    <row r="1696" spans="2:17" ht="15" customHeight="1" x14ac:dyDescent="0.25">
      <c r="B1696" s="93" t="s">
        <v>3691</v>
      </c>
      <c r="C1696" s="94">
        <v>41067.704097222224</v>
      </c>
      <c r="D1696" s="95">
        <v>10000</v>
      </c>
      <c r="E1696" s="93">
        <v>10000</v>
      </c>
      <c r="F1696" s="93" t="s">
        <v>5</v>
      </c>
      <c r="G1696" s="96">
        <f>Data!$E1696*VLOOKUP(Data!$F1696,tblXrate[],2,FALSE)</f>
        <v>10000</v>
      </c>
      <c r="H1696" s="93" t="s">
        <v>1857</v>
      </c>
      <c r="I1696" s="93" t="s">
        <v>51</v>
      </c>
      <c r="J1696" s="93" t="s">
        <v>7</v>
      </c>
      <c r="K1696" s="93" t="str">
        <f>VLOOKUP(Data!$J1696,tblCountries[[Actual]:[Mapping]],2,FALSE)</f>
        <v>India</v>
      </c>
      <c r="L1696" s="93" t="str">
        <f>VLOOKUP(Data!$J1696,tblCountries[[Actual]:[Continente]],3,FALSE)</f>
        <v>Asia</v>
      </c>
      <c r="M1696" s="93" t="s">
        <v>8</v>
      </c>
      <c r="N1696" s="97">
        <v>11</v>
      </c>
      <c r="O1696" s="99" t="s">
        <v>4020</v>
      </c>
      <c r="P1696" s="99" t="s">
        <v>4027</v>
      </c>
      <c r="Q1696" s="100" t="s">
        <v>4048</v>
      </c>
    </row>
    <row r="1697" spans="2:17" ht="15" customHeight="1" x14ac:dyDescent="0.25">
      <c r="B1697" s="93" t="s">
        <v>3692</v>
      </c>
      <c r="C1697" s="94">
        <v>41067.714791666665</v>
      </c>
      <c r="D1697" s="95">
        <v>360000</v>
      </c>
      <c r="E1697" s="93">
        <v>360000</v>
      </c>
      <c r="F1697" s="93" t="s">
        <v>39</v>
      </c>
      <c r="G1697" s="96">
        <f>Data!$E1697*VLOOKUP(Data!$F1697,tblXrate[],2,FALSE)</f>
        <v>6410.8500074793246</v>
      </c>
      <c r="H1697" s="93" t="s">
        <v>1858</v>
      </c>
      <c r="I1697" s="93" t="s">
        <v>355</v>
      </c>
      <c r="J1697" s="93" t="s">
        <v>7</v>
      </c>
      <c r="K1697" s="93" t="str">
        <f>VLOOKUP(Data!$J1697,tblCountries[[Actual]:[Mapping]],2,FALSE)</f>
        <v>India</v>
      </c>
      <c r="L1697" s="93" t="str">
        <f>VLOOKUP(Data!$J1697,tblCountries[[Actual]:[Continente]],3,FALSE)</f>
        <v>Asia</v>
      </c>
      <c r="M1697" s="93" t="s">
        <v>24</v>
      </c>
      <c r="N1697" s="97">
        <v>2</v>
      </c>
      <c r="O1697" s="99" t="s">
        <v>4024</v>
      </c>
      <c r="P1697" s="99" t="s">
        <v>4027</v>
      </c>
      <c r="Q1697" s="100" t="s">
        <v>4048</v>
      </c>
    </row>
    <row r="1698" spans="2:17" ht="15" customHeight="1" x14ac:dyDescent="0.25">
      <c r="B1698" s="93" t="s">
        <v>3693</v>
      </c>
      <c r="C1698" s="94">
        <v>41067.717847222222</v>
      </c>
      <c r="D1698" s="95">
        <v>40000</v>
      </c>
      <c r="E1698" s="93">
        <v>40000</v>
      </c>
      <c r="F1698" s="93" t="s">
        <v>68</v>
      </c>
      <c r="G1698" s="96">
        <f>Data!$E1698*VLOOKUP(Data!$F1698,tblXrate[],2,FALSE)</f>
        <v>63047.130882691366</v>
      </c>
      <c r="H1698" s="93" t="s">
        <v>19</v>
      </c>
      <c r="I1698" s="93" t="s">
        <v>19</v>
      </c>
      <c r="J1698" s="93" t="s">
        <v>70</v>
      </c>
      <c r="K1698" s="93" t="str">
        <f>VLOOKUP(Data!$J1698,tblCountries[[Actual]:[Mapping]],2,FALSE)</f>
        <v>UK</v>
      </c>
      <c r="L1698" s="93" t="str">
        <f>VLOOKUP(Data!$J1698,tblCountries[[Actual]:[Continente]],3,FALSE)</f>
        <v>Europa</v>
      </c>
      <c r="M1698" s="93" t="s">
        <v>8</v>
      </c>
      <c r="N1698" s="97">
        <v>5</v>
      </c>
      <c r="O1698" s="98" t="s">
        <v>4021</v>
      </c>
      <c r="P1698" s="99" t="s">
        <v>4030</v>
      </c>
      <c r="Q1698" s="100" t="s">
        <v>4049</v>
      </c>
    </row>
    <row r="1699" spans="2:17" ht="15" customHeight="1" x14ac:dyDescent="0.25">
      <c r="B1699" s="93" t="s">
        <v>3694</v>
      </c>
      <c r="C1699" s="94">
        <v>41067.840752314813</v>
      </c>
      <c r="D1699" s="95">
        <v>60000</v>
      </c>
      <c r="E1699" s="93">
        <v>60000</v>
      </c>
      <c r="F1699" s="93" t="s">
        <v>81</v>
      </c>
      <c r="G1699" s="96">
        <f>Data!$E1699*VLOOKUP(Data!$F1699,tblXrate[],2,FALSE)</f>
        <v>61194.579384158147</v>
      </c>
      <c r="H1699" s="93" t="s">
        <v>41</v>
      </c>
      <c r="I1699" s="93" t="s">
        <v>19</v>
      </c>
      <c r="J1699" s="93" t="s">
        <v>83</v>
      </c>
      <c r="K1699" s="93" t="str">
        <f>VLOOKUP(Data!$J1699,tblCountries[[Actual]:[Mapping]],2,FALSE)</f>
        <v>Australia</v>
      </c>
      <c r="L1699" s="93" t="str">
        <f>VLOOKUP(Data!$J1699,tblCountries[[Actual]:[Continente]],3,FALSE)</f>
        <v>Oceania</v>
      </c>
      <c r="M1699" s="93" t="s">
        <v>17</v>
      </c>
      <c r="N1699" s="97">
        <v>3</v>
      </c>
      <c r="O1699" s="99" t="s">
        <v>4024</v>
      </c>
      <c r="P1699" s="99" t="s">
        <v>4030</v>
      </c>
      <c r="Q1699" s="100" t="s">
        <v>4049</v>
      </c>
    </row>
    <row r="1700" spans="2:17" ht="15" customHeight="1" x14ac:dyDescent="0.25">
      <c r="B1700" s="93" t="s">
        <v>3695</v>
      </c>
      <c r="C1700" s="94">
        <v>41067.866712962961</v>
      </c>
      <c r="D1700" s="95" t="s">
        <v>1859</v>
      </c>
      <c r="E1700" s="93">
        <v>73000</v>
      </c>
      <c r="F1700" s="93" t="s">
        <v>68</v>
      </c>
      <c r="G1700" s="96">
        <f>Data!$E1700*VLOOKUP(Data!$F1700,tblXrate[],2,FALSE)</f>
        <v>115061.01386091174</v>
      </c>
      <c r="H1700" s="93" t="s">
        <v>180</v>
      </c>
      <c r="I1700" s="93" t="s">
        <v>487</v>
      </c>
      <c r="J1700" s="93" t="s">
        <v>70</v>
      </c>
      <c r="K1700" s="93" t="str">
        <f>VLOOKUP(Data!$J1700,tblCountries[[Actual]:[Mapping]],2,FALSE)</f>
        <v>UK</v>
      </c>
      <c r="L1700" s="93" t="str">
        <f>VLOOKUP(Data!$J1700,tblCountries[[Actual]:[Continente]],3,FALSE)</f>
        <v>Europa</v>
      </c>
      <c r="M1700" s="93" t="s">
        <v>8</v>
      </c>
      <c r="N1700" s="97">
        <v>8</v>
      </c>
      <c r="O1700" s="98" t="s">
        <v>4021</v>
      </c>
      <c r="P1700" s="99" t="s">
        <v>4031</v>
      </c>
      <c r="Q1700" s="100" t="s">
        <v>4049</v>
      </c>
    </row>
    <row r="1701" spans="2:17" ht="15" customHeight="1" x14ac:dyDescent="0.25">
      <c r="B1701" s="93" t="s">
        <v>3696</v>
      </c>
      <c r="C1701" s="94">
        <v>41067.981516203705</v>
      </c>
      <c r="D1701" s="95">
        <v>45000</v>
      </c>
      <c r="E1701" s="93">
        <v>45000</v>
      </c>
      <c r="F1701" s="93" t="s">
        <v>5</v>
      </c>
      <c r="G1701" s="96">
        <f>Data!$E1701*VLOOKUP(Data!$F1701,tblXrate[],2,FALSE)</f>
        <v>45000</v>
      </c>
      <c r="H1701" s="93" t="s">
        <v>1860</v>
      </c>
      <c r="I1701" s="93" t="s">
        <v>19</v>
      </c>
      <c r="J1701" s="93" t="s">
        <v>14</v>
      </c>
      <c r="K1701" s="93" t="str">
        <f>VLOOKUP(Data!$J1701,tblCountries[[Actual]:[Mapping]],2,FALSE)</f>
        <v>USA</v>
      </c>
      <c r="L1701" s="93" t="str">
        <f>VLOOKUP(Data!$J1701,tblCountries[[Actual]:[Continente]],3,FALSE)</f>
        <v>America</v>
      </c>
      <c r="M1701" s="93" t="s">
        <v>12</v>
      </c>
      <c r="N1701" s="97">
        <v>2</v>
      </c>
      <c r="O1701" s="99" t="s">
        <v>4024</v>
      </c>
      <c r="P1701" s="99" t="s">
        <v>4029</v>
      </c>
      <c r="Q1701" s="100" t="s">
        <v>4048</v>
      </c>
    </row>
    <row r="1702" spans="2:17" ht="15" customHeight="1" x14ac:dyDescent="0.25">
      <c r="B1702" s="93" t="s">
        <v>3697</v>
      </c>
      <c r="C1702" s="94">
        <v>41067.992002314815</v>
      </c>
      <c r="D1702" s="95">
        <v>36000</v>
      </c>
      <c r="E1702" s="93">
        <v>36000</v>
      </c>
      <c r="F1702" s="93" t="s">
        <v>5</v>
      </c>
      <c r="G1702" s="96">
        <f>Data!$E1702*VLOOKUP(Data!$F1702,tblXrate[],2,FALSE)</f>
        <v>36000</v>
      </c>
      <c r="H1702" s="93" t="s">
        <v>568</v>
      </c>
      <c r="I1702" s="93" t="s">
        <v>19</v>
      </c>
      <c r="J1702" s="93" t="s">
        <v>14</v>
      </c>
      <c r="K1702" s="93" t="str">
        <f>VLOOKUP(Data!$J1702,tblCountries[[Actual]:[Mapping]],2,FALSE)</f>
        <v>USA</v>
      </c>
      <c r="L1702" s="93" t="str">
        <f>VLOOKUP(Data!$J1702,tblCountries[[Actual]:[Continente]],3,FALSE)</f>
        <v>America</v>
      </c>
      <c r="M1702" s="93" t="s">
        <v>8</v>
      </c>
      <c r="N1702" s="97">
        <v>4</v>
      </c>
      <c r="O1702" s="99" t="s">
        <v>4024</v>
      </c>
      <c r="P1702" s="99" t="s">
        <v>4029</v>
      </c>
      <c r="Q1702" s="100" t="s">
        <v>4048</v>
      </c>
    </row>
    <row r="1703" spans="2:17" ht="15" customHeight="1" x14ac:dyDescent="0.25">
      <c r="B1703" s="93" t="s">
        <v>3698</v>
      </c>
      <c r="C1703" s="94">
        <v>41068.001261574071</v>
      </c>
      <c r="D1703" s="95">
        <v>68000</v>
      </c>
      <c r="E1703" s="93">
        <v>68000</v>
      </c>
      <c r="F1703" s="93" t="s">
        <v>5</v>
      </c>
      <c r="G1703" s="96">
        <f>Data!$E1703*VLOOKUP(Data!$F1703,tblXrate[],2,FALSE)</f>
        <v>68000</v>
      </c>
      <c r="H1703" s="93" t="s">
        <v>1861</v>
      </c>
      <c r="I1703" s="93" t="s">
        <v>19</v>
      </c>
      <c r="J1703" s="93" t="s">
        <v>14</v>
      </c>
      <c r="K1703" s="93" t="str">
        <f>VLOOKUP(Data!$J1703,tblCountries[[Actual]:[Mapping]],2,FALSE)</f>
        <v>USA</v>
      </c>
      <c r="L1703" s="93" t="str">
        <f>VLOOKUP(Data!$J1703,tblCountries[[Actual]:[Continente]],3,FALSE)</f>
        <v>America</v>
      </c>
      <c r="M1703" s="93" t="s">
        <v>8</v>
      </c>
      <c r="N1703" s="97">
        <v>2.5</v>
      </c>
      <c r="O1703" s="99" t="s">
        <v>4024</v>
      </c>
      <c r="P1703" s="99" t="s">
        <v>4030</v>
      </c>
      <c r="Q1703" s="100" t="s">
        <v>4049</v>
      </c>
    </row>
    <row r="1704" spans="2:17" ht="15" customHeight="1" x14ac:dyDescent="0.25">
      <c r="B1704" s="93" t="s">
        <v>3699</v>
      </c>
      <c r="C1704" s="94">
        <v>41068.014849537038</v>
      </c>
      <c r="D1704" s="95">
        <v>75000</v>
      </c>
      <c r="E1704" s="93">
        <v>75000</v>
      </c>
      <c r="F1704" s="93" t="s">
        <v>5</v>
      </c>
      <c r="G1704" s="96">
        <f>Data!$E1704*VLOOKUP(Data!$F1704,tblXrate[],2,FALSE)</f>
        <v>75000</v>
      </c>
      <c r="H1704" s="93" t="s">
        <v>423</v>
      </c>
      <c r="I1704" s="93" t="s">
        <v>19</v>
      </c>
      <c r="J1704" s="93" t="s">
        <v>14</v>
      </c>
      <c r="K1704" s="93" t="str">
        <f>VLOOKUP(Data!$J1704,tblCountries[[Actual]:[Mapping]],2,FALSE)</f>
        <v>USA</v>
      </c>
      <c r="L1704" s="93" t="str">
        <f>VLOOKUP(Data!$J1704,tblCountries[[Actual]:[Continente]],3,FALSE)</f>
        <v>America</v>
      </c>
      <c r="M1704" s="93" t="s">
        <v>12</v>
      </c>
      <c r="N1704" s="97">
        <v>5</v>
      </c>
      <c r="O1704" s="98" t="s">
        <v>4021</v>
      </c>
      <c r="P1704" s="99" t="s">
        <v>4030</v>
      </c>
      <c r="Q1704" s="100" t="s">
        <v>4049</v>
      </c>
    </row>
    <row r="1705" spans="2:17" ht="15" customHeight="1" x14ac:dyDescent="0.25">
      <c r="B1705" s="93" t="s">
        <v>3700</v>
      </c>
      <c r="C1705" s="94">
        <v>41068.102233796293</v>
      </c>
      <c r="D1705" s="95">
        <v>88000</v>
      </c>
      <c r="E1705" s="93">
        <v>88000</v>
      </c>
      <c r="F1705" s="93" t="s">
        <v>5</v>
      </c>
      <c r="G1705" s="96">
        <f>Data!$E1705*VLOOKUP(Data!$F1705,tblXrate[],2,FALSE)</f>
        <v>88000</v>
      </c>
      <c r="H1705" s="93" t="s">
        <v>1862</v>
      </c>
      <c r="I1705" s="93" t="s">
        <v>19</v>
      </c>
      <c r="J1705" s="93" t="s">
        <v>14</v>
      </c>
      <c r="K1705" s="93" t="str">
        <f>VLOOKUP(Data!$J1705,tblCountries[[Actual]:[Mapping]],2,FALSE)</f>
        <v>USA</v>
      </c>
      <c r="L1705" s="93" t="str">
        <f>VLOOKUP(Data!$J1705,tblCountries[[Actual]:[Continente]],3,FALSE)</f>
        <v>America</v>
      </c>
      <c r="M1705" s="93" t="s">
        <v>12</v>
      </c>
      <c r="N1705" s="97">
        <v>10</v>
      </c>
      <c r="O1705" s="99" t="s">
        <v>4020</v>
      </c>
      <c r="P1705" s="99" t="s">
        <v>4030</v>
      </c>
      <c r="Q1705" s="100" t="s">
        <v>4049</v>
      </c>
    </row>
    <row r="1706" spans="2:17" ht="15" customHeight="1" x14ac:dyDescent="0.25">
      <c r="B1706" s="93" t="s">
        <v>3701</v>
      </c>
      <c r="C1706" s="94">
        <v>41068.103298611109</v>
      </c>
      <c r="D1706" s="95" t="s">
        <v>1863</v>
      </c>
      <c r="E1706" s="93">
        <v>258000</v>
      </c>
      <c r="F1706" s="93" t="s">
        <v>39</v>
      </c>
      <c r="G1706" s="96">
        <f>Data!$E1706*VLOOKUP(Data!$F1706,tblXrate[],2,FALSE)</f>
        <v>4594.4425053601826</v>
      </c>
      <c r="H1706" s="93" t="s">
        <v>1864</v>
      </c>
      <c r="I1706" s="93" t="s">
        <v>19</v>
      </c>
      <c r="J1706" s="93" t="s">
        <v>7</v>
      </c>
      <c r="K1706" s="93" t="str">
        <f>VLOOKUP(Data!$J1706,tblCountries[[Actual]:[Mapping]],2,FALSE)</f>
        <v>India</v>
      </c>
      <c r="L1706" s="93" t="str">
        <f>VLOOKUP(Data!$J1706,tblCountries[[Actual]:[Continente]],3,FALSE)</f>
        <v>Asia</v>
      </c>
      <c r="M1706" s="93" t="s">
        <v>8</v>
      </c>
      <c r="N1706" s="97">
        <v>4</v>
      </c>
      <c r="O1706" s="99" t="s">
        <v>4024</v>
      </c>
      <c r="P1706" s="99" t="s">
        <v>4027</v>
      </c>
      <c r="Q1706" s="100" t="s">
        <v>4048</v>
      </c>
    </row>
    <row r="1707" spans="2:17" ht="15" customHeight="1" x14ac:dyDescent="0.25">
      <c r="B1707" s="93" t="s">
        <v>3702</v>
      </c>
      <c r="C1707" s="94">
        <v>41068.141203703701</v>
      </c>
      <c r="D1707" s="95">
        <v>69000</v>
      </c>
      <c r="E1707" s="93">
        <v>69000</v>
      </c>
      <c r="F1707" s="93" t="s">
        <v>5</v>
      </c>
      <c r="G1707" s="96">
        <f>Data!$E1707*VLOOKUP(Data!$F1707,tblXrate[],2,FALSE)</f>
        <v>69000</v>
      </c>
      <c r="H1707" s="93" t="s">
        <v>1865</v>
      </c>
      <c r="I1707" s="93" t="s">
        <v>19</v>
      </c>
      <c r="J1707" s="93" t="s">
        <v>14</v>
      </c>
      <c r="K1707" s="93" t="str">
        <f>VLOOKUP(Data!$J1707,tblCountries[[Actual]:[Mapping]],2,FALSE)</f>
        <v>USA</v>
      </c>
      <c r="L1707" s="93" t="str">
        <f>VLOOKUP(Data!$J1707,tblCountries[[Actual]:[Continente]],3,FALSE)</f>
        <v>America</v>
      </c>
      <c r="M1707" s="93" t="s">
        <v>12</v>
      </c>
      <c r="N1707" s="97">
        <v>15</v>
      </c>
      <c r="O1707" s="99" t="s">
        <v>4020</v>
      </c>
      <c r="P1707" s="99" t="s">
        <v>4030</v>
      </c>
      <c r="Q1707" s="100" t="s">
        <v>4049</v>
      </c>
    </row>
    <row r="1708" spans="2:17" ht="15" customHeight="1" x14ac:dyDescent="0.25">
      <c r="B1708" s="93" t="s">
        <v>3703</v>
      </c>
      <c r="C1708" s="94">
        <v>41068.149201388886</v>
      </c>
      <c r="D1708" s="95">
        <v>30000</v>
      </c>
      <c r="E1708" s="93">
        <v>30000</v>
      </c>
      <c r="F1708" s="93" t="s">
        <v>5</v>
      </c>
      <c r="G1708" s="96">
        <f>Data!$E1708*VLOOKUP(Data!$F1708,tblXrate[],2,FALSE)</f>
        <v>30000</v>
      </c>
      <c r="H1708" s="93" t="s">
        <v>1254</v>
      </c>
      <c r="I1708" s="93" t="s">
        <v>51</v>
      </c>
      <c r="J1708" s="93" t="s">
        <v>14</v>
      </c>
      <c r="K1708" s="93" t="str">
        <f>VLOOKUP(Data!$J1708,tblCountries[[Actual]:[Mapping]],2,FALSE)</f>
        <v>USA</v>
      </c>
      <c r="L1708" s="93" t="str">
        <f>VLOOKUP(Data!$J1708,tblCountries[[Actual]:[Continente]],3,FALSE)</f>
        <v>America</v>
      </c>
      <c r="M1708" s="93" t="s">
        <v>8</v>
      </c>
      <c r="N1708" s="97">
        <v>1</v>
      </c>
      <c r="O1708" s="99" t="s">
        <v>4024</v>
      </c>
      <c r="P1708" s="99" t="s">
        <v>4029</v>
      </c>
      <c r="Q1708" s="100" t="s">
        <v>4048</v>
      </c>
    </row>
    <row r="1709" spans="2:17" ht="15" customHeight="1" x14ac:dyDescent="0.25">
      <c r="B1709" s="93" t="s">
        <v>3704</v>
      </c>
      <c r="C1709" s="94">
        <v>41068.202604166669</v>
      </c>
      <c r="D1709" s="95">
        <v>80000</v>
      </c>
      <c r="E1709" s="93">
        <v>80000</v>
      </c>
      <c r="F1709" s="93" t="s">
        <v>5</v>
      </c>
      <c r="G1709" s="96">
        <f>Data!$E1709*VLOOKUP(Data!$F1709,tblXrate[],2,FALSE)</f>
        <v>80000</v>
      </c>
      <c r="H1709" s="93" t="s">
        <v>1866</v>
      </c>
      <c r="I1709" s="93" t="s">
        <v>51</v>
      </c>
      <c r="J1709" s="93" t="s">
        <v>14</v>
      </c>
      <c r="K1709" s="93" t="str">
        <f>VLOOKUP(Data!$J1709,tblCountries[[Actual]:[Mapping]],2,FALSE)</f>
        <v>USA</v>
      </c>
      <c r="L1709" s="93" t="str">
        <f>VLOOKUP(Data!$J1709,tblCountries[[Actual]:[Continente]],3,FALSE)</f>
        <v>America</v>
      </c>
      <c r="M1709" s="93" t="s">
        <v>8</v>
      </c>
      <c r="N1709" s="97">
        <v>7</v>
      </c>
      <c r="O1709" s="98" t="s">
        <v>4021</v>
      </c>
      <c r="P1709" s="99" t="s">
        <v>4030</v>
      </c>
      <c r="Q1709" s="100" t="s">
        <v>4049</v>
      </c>
    </row>
    <row r="1710" spans="2:17" ht="15" customHeight="1" x14ac:dyDescent="0.25">
      <c r="B1710" s="93" t="s">
        <v>3705</v>
      </c>
      <c r="C1710" s="94">
        <v>41068.279537037037</v>
      </c>
      <c r="D1710" s="95">
        <v>75000</v>
      </c>
      <c r="E1710" s="93">
        <v>75000</v>
      </c>
      <c r="F1710" s="93" t="s">
        <v>5</v>
      </c>
      <c r="G1710" s="96">
        <f>Data!$E1710*VLOOKUP(Data!$F1710,tblXrate[],2,FALSE)</f>
        <v>75000</v>
      </c>
      <c r="H1710" s="93" t="s">
        <v>966</v>
      </c>
      <c r="I1710" s="93" t="s">
        <v>309</v>
      </c>
      <c r="J1710" s="93" t="s">
        <v>14</v>
      </c>
      <c r="K1710" s="93" t="str">
        <f>VLOOKUP(Data!$J1710,tblCountries[[Actual]:[Mapping]],2,FALSE)</f>
        <v>USA</v>
      </c>
      <c r="L1710" s="93" t="str">
        <f>VLOOKUP(Data!$J1710,tblCountries[[Actual]:[Continente]],3,FALSE)</f>
        <v>America</v>
      </c>
      <c r="M1710" s="93" t="s">
        <v>12</v>
      </c>
      <c r="N1710" s="97">
        <v>1</v>
      </c>
      <c r="O1710" s="99" t="s">
        <v>4024</v>
      </c>
      <c r="P1710" s="99" t="s">
        <v>4030</v>
      </c>
      <c r="Q1710" s="100" t="s">
        <v>4049</v>
      </c>
    </row>
    <row r="1711" spans="2:17" ht="15" customHeight="1" x14ac:dyDescent="0.25">
      <c r="B1711" s="93" t="s">
        <v>3706</v>
      </c>
      <c r="C1711" s="94">
        <v>41068.344375000001</v>
      </c>
      <c r="D1711" s="95">
        <v>31200</v>
      </c>
      <c r="E1711" s="93">
        <v>31200</v>
      </c>
      <c r="F1711" s="93" t="s">
        <v>5</v>
      </c>
      <c r="G1711" s="96">
        <f>Data!$E1711*VLOOKUP(Data!$F1711,tblXrate[],2,FALSE)</f>
        <v>31200</v>
      </c>
      <c r="H1711" s="93" t="s">
        <v>1087</v>
      </c>
      <c r="I1711" s="93" t="s">
        <v>19</v>
      </c>
      <c r="J1711" s="93" t="s">
        <v>142</v>
      </c>
      <c r="K1711" s="93" t="str">
        <f>VLOOKUP(Data!$J1711,tblCountries[[Actual]:[Mapping]],2,FALSE)</f>
        <v>Brazil</v>
      </c>
      <c r="L1711" s="93" t="str">
        <f>VLOOKUP(Data!$J1711,tblCountries[[Actual]:[Continente]],3,FALSE)</f>
        <v>America</v>
      </c>
      <c r="M1711" s="93" t="s">
        <v>8</v>
      </c>
      <c r="N1711" s="97">
        <v>4</v>
      </c>
      <c r="O1711" s="99" t="s">
        <v>4024</v>
      </c>
      <c r="P1711" s="99" t="s">
        <v>4029</v>
      </c>
      <c r="Q1711" s="100" t="s">
        <v>4048</v>
      </c>
    </row>
    <row r="1712" spans="2:17" ht="15" customHeight="1" x14ac:dyDescent="0.25">
      <c r="B1712" s="93" t="s">
        <v>3707</v>
      </c>
      <c r="C1712" s="94">
        <v>41068.407627314817</v>
      </c>
      <c r="D1712" s="95">
        <v>85000</v>
      </c>
      <c r="E1712" s="93">
        <v>85000</v>
      </c>
      <c r="F1712" s="93" t="s">
        <v>5</v>
      </c>
      <c r="G1712" s="96">
        <f>Data!$E1712*VLOOKUP(Data!$F1712,tblXrate[],2,FALSE)</f>
        <v>85000</v>
      </c>
      <c r="H1712" s="93" t="s">
        <v>190</v>
      </c>
      <c r="I1712" s="93" t="s">
        <v>309</v>
      </c>
      <c r="J1712" s="93" t="s">
        <v>14</v>
      </c>
      <c r="K1712" s="93" t="str">
        <f>VLOOKUP(Data!$J1712,tblCountries[[Actual]:[Mapping]],2,FALSE)</f>
        <v>USA</v>
      </c>
      <c r="L1712" s="93" t="str">
        <f>VLOOKUP(Data!$J1712,tblCountries[[Actual]:[Continente]],3,FALSE)</f>
        <v>America</v>
      </c>
      <c r="M1712" s="93" t="s">
        <v>8</v>
      </c>
      <c r="N1712" s="97">
        <v>20</v>
      </c>
      <c r="O1712" s="99" t="s">
        <v>4022</v>
      </c>
      <c r="P1712" s="99" t="s">
        <v>4030</v>
      </c>
      <c r="Q1712" s="100" t="s">
        <v>4049</v>
      </c>
    </row>
    <row r="1713" spans="2:17" ht="15" customHeight="1" x14ac:dyDescent="0.25">
      <c r="B1713" s="93" t="s">
        <v>3708</v>
      </c>
      <c r="C1713" s="94">
        <v>41068.568576388891</v>
      </c>
      <c r="D1713" s="95" t="s">
        <v>1867</v>
      </c>
      <c r="E1713" s="93">
        <v>950000</v>
      </c>
      <c r="F1713" s="93" t="s">
        <v>39</v>
      </c>
      <c r="G1713" s="96">
        <f>Data!$E1713*VLOOKUP(Data!$F1713,tblXrate[],2,FALSE)</f>
        <v>16917.52085307044</v>
      </c>
      <c r="H1713" s="93" t="s">
        <v>1868</v>
      </c>
      <c r="I1713" s="93" t="s">
        <v>51</v>
      </c>
      <c r="J1713" s="93" t="s">
        <v>7</v>
      </c>
      <c r="K1713" s="93" t="str">
        <f>VLOOKUP(Data!$J1713,tblCountries[[Actual]:[Mapping]],2,FALSE)</f>
        <v>India</v>
      </c>
      <c r="L1713" s="93" t="str">
        <f>VLOOKUP(Data!$J1713,tblCountries[[Actual]:[Continente]],3,FALSE)</f>
        <v>Asia</v>
      </c>
      <c r="M1713" s="93" t="s">
        <v>17</v>
      </c>
      <c r="N1713" s="97">
        <v>9</v>
      </c>
      <c r="O1713" s="98" t="s">
        <v>4021</v>
      </c>
      <c r="P1713" s="99" t="s">
        <v>4028</v>
      </c>
      <c r="Q1713" s="100" t="s">
        <v>4048</v>
      </c>
    </row>
    <row r="1714" spans="2:17" ht="15" customHeight="1" x14ac:dyDescent="0.25">
      <c r="B1714" s="93" t="s">
        <v>3709</v>
      </c>
      <c r="C1714" s="94">
        <v>41068.580370370371</v>
      </c>
      <c r="D1714" s="95" t="s">
        <v>1869</v>
      </c>
      <c r="E1714" s="93">
        <v>180000</v>
      </c>
      <c r="F1714" s="93" t="s">
        <v>39</v>
      </c>
      <c r="G1714" s="96">
        <f>Data!$E1714*VLOOKUP(Data!$F1714,tblXrate[],2,FALSE)</f>
        <v>3205.4250037396623</v>
      </c>
      <c r="H1714" s="93" t="s">
        <v>543</v>
      </c>
      <c r="I1714" s="93" t="s">
        <v>3938</v>
      </c>
      <c r="J1714" s="93" t="s">
        <v>7</v>
      </c>
      <c r="K1714" s="93" t="str">
        <f>VLOOKUP(Data!$J1714,tblCountries[[Actual]:[Mapping]],2,FALSE)</f>
        <v>India</v>
      </c>
      <c r="L1714" s="93" t="str">
        <f>VLOOKUP(Data!$J1714,tblCountries[[Actual]:[Continente]],3,FALSE)</f>
        <v>Asia</v>
      </c>
      <c r="M1714" s="93" t="s">
        <v>8</v>
      </c>
      <c r="N1714" s="97">
        <v>2</v>
      </c>
      <c r="O1714" s="99" t="s">
        <v>4024</v>
      </c>
      <c r="P1714" s="99" t="s">
        <v>4027</v>
      </c>
      <c r="Q1714" s="100" t="s">
        <v>4048</v>
      </c>
    </row>
    <row r="1715" spans="2:17" ht="15" customHeight="1" x14ac:dyDescent="0.25">
      <c r="B1715" s="93" t="s">
        <v>3710</v>
      </c>
      <c r="C1715" s="94">
        <v>41068.613252314812</v>
      </c>
      <c r="D1715" s="95">
        <v>60000</v>
      </c>
      <c r="E1715" s="93">
        <v>60000</v>
      </c>
      <c r="F1715" s="93" t="s">
        <v>5</v>
      </c>
      <c r="G1715" s="96">
        <f>Data!$E1715*VLOOKUP(Data!$F1715,tblXrate[],2,FALSE)</f>
        <v>60000</v>
      </c>
      <c r="H1715" s="93" t="s">
        <v>1870</v>
      </c>
      <c r="I1715" s="93" t="s">
        <v>51</v>
      </c>
      <c r="J1715" s="93" t="s">
        <v>14</v>
      </c>
      <c r="K1715" s="93" t="str">
        <f>VLOOKUP(Data!$J1715,tblCountries[[Actual]:[Mapping]],2,FALSE)</f>
        <v>USA</v>
      </c>
      <c r="L1715" s="93" t="str">
        <f>VLOOKUP(Data!$J1715,tblCountries[[Actual]:[Continente]],3,FALSE)</f>
        <v>America</v>
      </c>
      <c r="M1715" s="93" t="s">
        <v>12</v>
      </c>
      <c r="N1715" s="97">
        <v>2</v>
      </c>
      <c r="O1715" s="99" t="s">
        <v>4024</v>
      </c>
      <c r="P1715" s="99" t="s">
        <v>4030</v>
      </c>
      <c r="Q1715" s="100" t="s">
        <v>4049</v>
      </c>
    </row>
    <row r="1716" spans="2:17" ht="15" customHeight="1" x14ac:dyDescent="0.25">
      <c r="B1716" s="93" t="s">
        <v>3711</v>
      </c>
      <c r="C1716" s="94">
        <v>41068.613657407404</v>
      </c>
      <c r="D1716" s="95">
        <v>60000</v>
      </c>
      <c r="E1716" s="93">
        <v>60000</v>
      </c>
      <c r="F1716" s="93" t="s">
        <v>5</v>
      </c>
      <c r="G1716" s="96">
        <f>Data!$E1716*VLOOKUP(Data!$F1716,tblXrate[],2,FALSE)</f>
        <v>60000</v>
      </c>
      <c r="H1716" s="93" t="s">
        <v>1870</v>
      </c>
      <c r="I1716" s="93" t="s">
        <v>51</v>
      </c>
      <c r="J1716" s="93" t="s">
        <v>14</v>
      </c>
      <c r="K1716" s="93" t="str">
        <f>VLOOKUP(Data!$J1716,tblCountries[[Actual]:[Mapping]],2,FALSE)</f>
        <v>USA</v>
      </c>
      <c r="L1716" s="93" t="str">
        <f>VLOOKUP(Data!$J1716,tblCountries[[Actual]:[Continente]],3,FALSE)</f>
        <v>America</v>
      </c>
      <c r="M1716" s="93" t="s">
        <v>12</v>
      </c>
      <c r="N1716" s="97">
        <v>2</v>
      </c>
      <c r="O1716" s="99" t="s">
        <v>4024</v>
      </c>
      <c r="P1716" s="99" t="s">
        <v>4030</v>
      </c>
      <c r="Q1716" s="100" t="s">
        <v>4049</v>
      </c>
    </row>
    <row r="1717" spans="2:17" ht="15" customHeight="1" x14ac:dyDescent="0.25">
      <c r="B1717" s="93" t="s">
        <v>3712</v>
      </c>
      <c r="C1717" s="94">
        <v>41068.655046296299</v>
      </c>
      <c r="D1717" s="95" t="s">
        <v>1871</v>
      </c>
      <c r="E1717" s="93">
        <v>800000</v>
      </c>
      <c r="F1717" s="93" t="s">
        <v>39</v>
      </c>
      <c r="G1717" s="96">
        <f>Data!$E1717*VLOOKUP(Data!$F1717,tblXrate[],2,FALSE)</f>
        <v>14246.333349954055</v>
      </c>
      <c r="H1717" s="93" t="s">
        <v>752</v>
      </c>
      <c r="I1717" s="93" t="s">
        <v>51</v>
      </c>
      <c r="J1717" s="93" t="s">
        <v>7</v>
      </c>
      <c r="K1717" s="93" t="str">
        <f>VLOOKUP(Data!$J1717,tblCountries[[Actual]:[Mapping]],2,FALSE)</f>
        <v>India</v>
      </c>
      <c r="L1717" s="93" t="str">
        <f>VLOOKUP(Data!$J1717,tblCountries[[Actual]:[Continente]],3,FALSE)</f>
        <v>Asia</v>
      </c>
      <c r="M1717" s="93" t="s">
        <v>17</v>
      </c>
      <c r="N1717" s="97">
        <v>6.1</v>
      </c>
      <c r="O1717" s="98" t="s">
        <v>4021</v>
      </c>
      <c r="P1717" s="99" t="s">
        <v>4028</v>
      </c>
      <c r="Q1717" s="100" t="s">
        <v>4048</v>
      </c>
    </row>
    <row r="1718" spans="2:17" ht="15" customHeight="1" x14ac:dyDescent="0.25">
      <c r="B1718" s="93" t="s">
        <v>3713</v>
      </c>
      <c r="C1718" s="94">
        <v>41068.656412037039</v>
      </c>
      <c r="D1718" s="95">
        <v>800000</v>
      </c>
      <c r="E1718" s="93">
        <v>800000</v>
      </c>
      <c r="F1718" s="93" t="s">
        <v>39</v>
      </c>
      <c r="G1718" s="96">
        <f>Data!$E1718*VLOOKUP(Data!$F1718,tblXrate[],2,FALSE)</f>
        <v>14246.333349954055</v>
      </c>
      <c r="H1718" s="93" t="s">
        <v>752</v>
      </c>
      <c r="I1718" s="93" t="s">
        <v>51</v>
      </c>
      <c r="J1718" s="93" t="s">
        <v>7</v>
      </c>
      <c r="K1718" s="93" t="str">
        <f>VLOOKUP(Data!$J1718,tblCountries[[Actual]:[Mapping]],2,FALSE)</f>
        <v>India</v>
      </c>
      <c r="L1718" s="93" t="str">
        <f>VLOOKUP(Data!$J1718,tblCountries[[Actual]:[Continente]],3,FALSE)</f>
        <v>Asia</v>
      </c>
      <c r="M1718" s="93" t="s">
        <v>17</v>
      </c>
      <c r="N1718" s="97">
        <v>6.1</v>
      </c>
      <c r="O1718" s="98" t="s">
        <v>4021</v>
      </c>
      <c r="P1718" s="99" t="s">
        <v>4028</v>
      </c>
      <c r="Q1718" s="100" t="s">
        <v>4048</v>
      </c>
    </row>
    <row r="1719" spans="2:17" ht="15" customHeight="1" x14ac:dyDescent="0.25">
      <c r="B1719" s="93" t="s">
        <v>3714</v>
      </c>
      <c r="C1719" s="94">
        <v>41068.783472222225</v>
      </c>
      <c r="D1719" s="95">
        <v>28995</v>
      </c>
      <c r="E1719" s="93">
        <v>28995</v>
      </c>
      <c r="F1719" s="93" t="s">
        <v>5</v>
      </c>
      <c r="G1719" s="96">
        <f>Data!$E1719*VLOOKUP(Data!$F1719,tblXrate[],2,FALSE)</f>
        <v>28995</v>
      </c>
      <c r="H1719" s="93" t="s">
        <v>736</v>
      </c>
      <c r="I1719" s="93" t="s">
        <v>51</v>
      </c>
      <c r="J1719" s="93" t="s">
        <v>7</v>
      </c>
      <c r="K1719" s="93" t="str">
        <f>VLOOKUP(Data!$J1719,tblCountries[[Actual]:[Mapping]],2,FALSE)</f>
        <v>India</v>
      </c>
      <c r="L1719" s="93" t="str">
        <f>VLOOKUP(Data!$J1719,tblCountries[[Actual]:[Continente]],3,FALSE)</f>
        <v>Asia</v>
      </c>
      <c r="M1719" s="93" t="s">
        <v>8</v>
      </c>
      <c r="N1719" s="97">
        <v>6</v>
      </c>
      <c r="O1719" s="98" t="s">
        <v>4021</v>
      </c>
      <c r="P1719" s="99" t="s">
        <v>4029</v>
      </c>
      <c r="Q1719" s="100" t="s">
        <v>4048</v>
      </c>
    </row>
    <row r="1720" spans="2:17" ht="15" customHeight="1" x14ac:dyDescent="0.25">
      <c r="B1720" s="93" t="s">
        <v>3715</v>
      </c>
      <c r="C1720" s="94">
        <v>41068.786180555559</v>
      </c>
      <c r="D1720" s="95">
        <v>1230000</v>
      </c>
      <c r="E1720" s="93">
        <v>1230000</v>
      </c>
      <c r="F1720" s="93" t="s">
        <v>39</v>
      </c>
      <c r="G1720" s="96">
        <f>Data!$E1720*VLOOKUP(Data!$F1720,tblXrate[],2,FALSE)</f>
        <v>21903.737525554359</v>
      </c>
      <c r="H1720" s="93" t="s">
        <v>1872</v>
      </c>
      <c r="I1720" s="93" t="s">
        <v>19</v>
      </c>
      <c r="J1720" s="93" t="s">
        <v>7</v>
      </c>
      <c r="K1720" s="93" t="str">
        <f>VLOOKUP(Data!$J1720,tblCountries[[Actual]:[Mapping]],2,FALSE)</f>
        <v>India</v>
      </c>
      <c r="L1720" s="93" t="str">
        <f>VLOOKUP(Data!$J1720,tblCountries[[Actual]:[Continente]],3,FALSE)</f>
        <v>Asia</v>
      </c>
      <c r="M1720" s="93" t="s">
        <v>12</v>
      </c>
      <c r="N1720" s="97">
        <v>3</v>
      </c>
      <c r="O1720" s="99" t="s">
        <v>4024</v>
      </c>
      <c r="P1720" s="99" t="s">
        <v>4028</v>
      </c>
      <c r="Q1720" s="100" t="s">
        <v>4048</v>
      </c>
    </row>
    <row r="1721" spans="2:17" ht="15" customHeight="1" x14ac:dyDescent="0.25">
      <c r="B1721" s="93" t="s">
        <v>3716</v>
      </c>
      <c r="C1721" s="94">
        <v>41068.786620370367</v>
      </c>
      <c r="D1721" s="95">
        <v>1130000</v>
      </c>
      <c r="E1721" s="93">
        <v>1130000</v>
      </c>
      <c r="F1721" s="93" t="s">
        <v>39</v>
      </c>
      <c r="G1721" s="96">
        <f>Data!$E1721*VLOOKUP(Data!$F1721,tblXrate[],2,FALSE)</f>
        <v>20122.945856810104</v>
      </c>
      <c r="H1721" s="93" t="s">
        <v>1872</v>
      </c>
      <c r="I1721" s="93" t="s">
        <v>19</v>
      </c>
      <c r="J1721" s="93" t="s">
        <v>7</v>
      </c>
      <c r="K1721" s="93" t="str">
        <f>VLOOKUP(Data!$J1721,tblCountries[[Actual]:[Mapping]],2,FALSE)</f>
        <v>India</v>
      </c>
      <c r="L1721" s="93" t="str">
        <f>VLOOKUP(Data!$J1721,tblCountries[[Actual]:[Continente]],3,FALSE)</f>
        <v>Asia</v>
      </c>
      <c r="M1721" s="93" t="s">
        <v>12</v>
      </c>
      <c r="N1721" s="97">
        <v>3</v>
      </c>
      <c r="O1721" s="99" t="s">
        <v>4024</v>
      </c>
      <c r="P1721" s="99" t="s">
        <v>4028</v>
      </c>
      <c r="Q1721" s="100" t="s">
        <v>4048</v>
      </c>
    </row>
    <row r="1722" spans="2:17" ht="15" customHeight="1" x14ac:dyDescent="0.25">
      <c r="B1722" s="93" t="s">
        <v>3717</v>
      </c>
      <c r="C1722" s="94">
        <v>41068.866643518515</v>
      </c>
      <c r="D1722" s="95">
        <v>45000</v>
      </c>
      <c r="E1722" s="93">
        <v>45000</v>
      </c>
      <c r="F1722" s="93" t="s">
        <v>68</v>
      </c>
      <c r="G1722" s="96">
        <f>Data!$E1722*VLOOKUP(Data!$F1722,tblXrate[],2,FALSE)</f>
        <v>70928.022243027779</v>
      </c>
      <c r="H1722" s="93" t="s">
        <v>1873</v>
      </c>
      <c r="I1722" s="93" t="s">
        <v>19</v>
      </c>
      <c r="J1722" s="93" t="s">
        <v>70</v>
      </c>
      <c r="K1722" s="93" t="str">
        <f>VLOOKUP(Data!$J1722,tblCountries[[Actual]:[Mapping]],2,FALSE)</f>
        <v>UK</v>
      </c>
      <c r="L1722" s="93" t="str">
        <f>VLOOKUP(Data!$J1722,tblCountries[[Actual]:[Continente]],3,FALSE)</f>
        <v>Europa</v>
      </c>
      <c r="M1722" s="93" t="s">
        <v>12</v>
      </c>
      <c r="N1722" s="97">
        <v>20</v>
      </c>
      <c r="O1722" s="99" t="s">
        <v>4022</v>
      </c>
      <c r="P1722" s="99" t="s">
        <v>4030</v>
      </c>
      <c r="Q1722" s="100" t="s">
        <v>4049</v>
      </c>
    </row>
    <row r="1723" spans="2:17" ht="15" customHeight="1" x14ac:dyDescent="0.25">
      <c r="B1723" s="93" t="s">
        <v>3718</v>
      </c>
      <c r="C1723" s="94">
        <v>41068.875289351854</v>
      </c>
      <c r="D1723" s="95">
        <v>67000</v>
      </c>
      <c r="E1723" s="93">
        <v>67000</v>
      </c>
      <c r="F1723" s="93" t="s">
        <v>5</v>
      </c>
      <c r="G1723" s="96">
        <f>Data!$E1723*VLOOKUP(Data!$F1723,tblXrate[],2,FALSE)</f>
        <v>67000</v>
      </c>
      <c r="H1723" s="93" t="s">
        <v>51</v>
      </c>
      <c r="I1723" s="93" t="s">
        <v>51</v>
      </c>
      <c r="J1723" s="93" t="s">
        <v>14</v>
      </c>
      <c r="K1723" s="93" t="str">
        <f>VLOOKUP(Data!$J1723,tblCountries[[Actual]:[Mapping]],2,FALSE)</f>
        <v>USA</v>
      </c>
      <c r="L1723" s="93" t="str">
        <f>VLOOKUP(Data!$J1723,tblCountries[[Actual]:[Continente]],3,FALSE)</f>
        <v>America</v>
      </c>
      <c r="M1723" s="93" t="s">
        <v>8</v>
      </c>
      <c r="N1723" s="97">
        <v>16</v>
      </c>
      <c r="O1723" s="99" t="s">
        <v>4022</v>
      </c>
      <c r="P1723" s="99" t="s">
        <v>4030</v>
      </c>
      <c r="Q1723" s="100" t="s">
        <v>4049</v>
      </c>
    </row>
    <row r="1724" spans="2:17" ht="15" customHeight="1" x14ac:dyDescent="0.25">
      <c r="B1724" s="93" t="s">
        <v>3719</v>
      </c>
      <c r="C1724" s="94">
        <v>41068.876944444448</v>
      </c>
      <c r="D1724" s="95">
        <v>30000</v>
      </c>
      <c r="E1724" s="93">
        <v>30000</v>
      </c>
      <c r="F1724" s="93" t="s">
        <v>5</v>
      </c>
      <c r="G1724" s="96">
        <f>Data!$E1724*VLOOKUP(Data!$F1724,tblXrate[],2,FALSE)</f>
        <v>30000</v>
      </c>
      <c r="H1724" s="93" t="s">
        <v>1874</v>
      </c>
      <c r="I1724" s="93" t="s">
        <v>19</v>
      </c>
      <c r="J1724" s="93" t="s">
        <v>14</v>
      </c>
      <c r="K1724" s="93" t="str">
        <f>VLOOKUP(Data!$J1724,tblCountries[[Actual]:[Mapping]],2,FALSE)</f>
        <v>USA</v>
      </c>
      <c r="L1724" s="93" t="str">
        <f>VLOOKUP(Data!$J1724,tblCountries[[Actual]:[Continente]],3,FALSE)</f>
        <v>America</v>
      </c>
      <c r="M1724" s="93" t="s">
        <v>17</v>
      </c>
      <c r="N1724" s="97">
        <v>4</v>
      </c>
      <c r="O1724" s="99" t="s">
        <v>4024</v>
      </c>
      <c r="P1724" s="99" t="s">
        <v>4029</v>
      </c>
      <c r="Q1724" s="100" t="s">
        <v>4048</v>
      </c>
    </row>
    <row r="1725" spans="2:17" ht="15" customHeight="1" x14ac:dyDescent="0.25">
      <c r="B1725" s="93" t="s">
        <v>3720</v>
      </c>
      <c r="C1725" s="94">
        <v>41068.95045138889</v>
      </c>
      <c r="D1725" s="95" t="s">
        <v>1875</v>
      </c>
      <c r="E1725" s="93">
        <v>140000</v>
      </c>
      <c r="F1725" s="93" t="s">
        <v>1876</v>
      </c>
      <c r="G1725" s="96">
        <f>Data!$E1725*VLOOKUP(Data!$F1725,tblXrate[],2,FALSE)</f>
        <v>148102.22862117883</v>
      </c>
      <c r="H1725" s="93" t="s">
        <v>1877</v>
      </c>
      <c r="I1725" s="93" t="s">
        <v>51</v>
      </c>
      <c r="J1725" s="93" t="s">
        <v>45</v>
      </c>
      <c r="K1725" s="93" t="str">
        <f>VLOOKUP(Data!$J1725,tblCountries[[Actual]:[Mapping]],2,FALSE)</f>
        <v>Switzerland</v>
      </c>
      <c r="L1725" s="93" t="str">
        <f>VLOOKUP(Data!$J1725,tblCountries[[Actual]:[Continente]],3,FALSE)</f>
        <v>Europa</v>
      </c>
      <c r="M1725" s="93" t="s">
        <v>17</v>
      </c>
      <c r="N1725" s="97">
        <v>6</v>
      </c>
      <c r="O1725" s="98" t="s">
        <v>4021</v>
      </c>
      <c r="P1725" s="99" t="s">
        <v>4031</v>
      </c>
      <c r="Q1725" s="100" t="s">
        <v>4049</v>
      </c>
    </row>
    <row r="1726" spans="2:17" ht="15" customHeight="1" x14ac:dyDescent="0.25">
      <c r="B1726" s="93" t="s">
        <v>3721</v>
      </c>
      <c r="C1726" s="94">
        <v>41068.972638888888</v>
      </c>
      <c r="D1726" s="95">
        <v>71500</v>
      </c>
      <c r="E1726" s="93">
        <v>71500</v>
      </c>
      <c r="F1726" s="93" t="s">
        <v>5</v>
      </c>
      <c r="G1726" s="96">
        <f>Data!$E1726*VLOOKUP(Data!$F1726,tblXrate[],2,FALSE)</f>
        <v>71500</v>
      </c>
      <c r="H1726" s="93" t="s">
        <v>1878</v>
      </c>
      <c r="I1726" s="93" t="s">
        <v>51</v>
      </c>
      <c r="J1726" s="93" t="s">
        <v>14</v>
      </c>
      <c r="K1726" s="93" t="str">
        <f>VLOOKUP(Data!$J1726,tblCountries[[Actual]:[Mapping]],2,FALSE)</f>
        <v>USA</v>
      </c>
      <c r="L1726" s="93" t="str">
        <f>VLOOKUP(Data!$J1726,tblCountries[[Actual]:[Continente]],3,FALSE)</f>
        <v>America</v>
      </c>
      <c r="M1726" s="93" t="s">
        <v>12</v>
      </c>
      <c r="N1726" s="97">
        <v>11</v>
      </c>
      <c r="O1726" s="99" t="s">
        <v>4020</v>
      </c>
      <c r="P1726" s="99" t="s">
        <v>4030</v>
      </c>
      <c r="Q1726" s="100" t="s">
        <v>4049</v>
      </c>
    </row>
    <row r="1727" spans="2:17" ht="15" customHeight="1" x14ac:dyDescent="0.25">
      <c r="B1727" s="93" t="s">
        <v>3722</v>
      </c>
      <c r="C1727" s="94">
        <v>41068.990405092591</v>
      </c>
      <c r="D1727" s="95">
        <v>67000</v>
      </c>
      <c r="E1727" s="93">
        <v>67000</v>
      </c>
      <c r="F1727" s="93" t="s">
        <v>5</v>
      </c>
      <c r="G1727" s="96">
        <f>Data!$E1727*VLOOKUP(Data!$F1727,tblXrate[],2,FALSE)</f>
        <v>67000</v>
      </c>
      <c r="H1727" s="93" t="s">
        <v>51</v>
      </c>
      <c r="I1727" s="93" t="s">
        <v>51</v>
      </c>
      <c r="J1727" s="93" t="s">
        <v>14</v>
      </c>
      <c r="K1727" s="93" t="str">
        <f>VLOOKUP(Data!$J1727,tblCountries[[Actual]:[Mapping]],2,FALSE)</f>
        <v>USA</v>
      </c>
      <c r="L1727" s="93" t="str">
        <f>VLOOKUP(Data!$J1727,tblCountries[[Actual]:[Continente]],3,FALSE)</f>
        <v>America</v>
      </c>
      <c r="M1727" s="93" t="s">
        <v>185</v>
      </c>
      <c r="N1727" s="97">
        <v>6</v>
      </c>
      <c r="O1727" s="98" t="s">
        <v>4021</v>
      </c>
      <c r="P1727" s="99" t="s">
        <v>4030</v>
      </c>
      <c r="Q1727" s="100" t="s">
        <v>4049</v>
      </c>
    </row>
    <row r="1728" spans="2:17" ht="15" customHeight="1" x14ac:dyDescent="0.25">
      <c r="B1728" s="93" t="s">
        <v>3723</v>
      </c>
      <c r="C1728" s="94">
        <v>41069.034108796295</v>
      </c>
      <c r="D1728" s="95">
        <v>40000</v>
      </c>
      <c r="E1728" s="93">
        <v>40000</v>
      </c>
      <c r="F1728" s="93" t="s">
        <v>5</v>
      </c>
      <c r="G1728" s="96">
        <f>Data!$E1728*VLOOKUP(Data!$F1728,tblXrate[],2,FALSE)</f>
        <v>40000</v>
      </c>
      <c r="H1728" s="93" t="s">
        <v>201</v>
      </c>
      <c r="I1728" s="93" t="s">
        <v>19</v>
      </c>
      <c r="J1728" s="93" t="s">
        <v>14</v>
      </c>
      <c r="K1728" s="93" t="str">
        <f>VLOOKUP(Data!$J1728,tblCountries[[Actual]:[Mapping]],2,FALSE)</f>
        <v>USA</v>
      </c>
      <c r="L1728" s="93" t="str">
        <f>VLOOKUP(Data!$J1728,tblCountries[[Actual]:[Continente]],3,FALSE)</f>
        <v>America</v>
      </c>
      <c r="M1728" s="93" t="s">
        <v>8</v>
      </c>
      <c r="N1728" s="97">
        <v>5</v>
      </c>
      <c r="O1728" s="98" t="s">
        <v>4021</v>
      </c>
      <c r="P1728" s="99" t="s">
        <v>4029</v>
      </c>
      <c r="Q1728" s="100" t="s">
        <v>4048</v>
      </c>
    </row>
    <row r="1729" spans="2:17" ht="15" customHeight="1" x14ac:dyDescent="0.25">
      <c r="B1729" s="93" t="s">
        <v>3724</v>
      </c>
      <c r="C1729" s="94">
        <v>41069.05259259259</v>
      </c>
      <c r="D1729" s="95">
        <v>65000</v>
      </c>
      <c r="E1729" s="93">
        <v>65000</v>
      </c>
      <c r="F1729" s="93" t="s">
        <v>5</v>
      </c>
      <c r="G1729" s="96">
        <f>Data!$E1729*VLOOKUP(Data!$F1729,tblXrate[],2,FALSE)</f>
        <v>65000</v>
      </c>
      <c r="H1729" s="93" t="s">
        <v>1879</v>
      </c>
      <c r="I1729" s="93" t="s">
        <v>51</v>
      </c>
      <c r="J1729" s="93" t="s">
        <v>14</v>
      </c>
      <c r="K1729" s="93" t="str">
        <f>VLOOKUP(Data!$J1729,tblCountries[[Actual]:[Mapping]],2,FALSE)</f>
        <v>USA</v>
      </c>
      <c r="L1729" s="93" t="str">
        <f>VLOOKUP(Data!$J1729,tblCountries[[Actual]:[Continente]],3,FALSE)</f>
        <v>America</v>
      </c>
      <c r="M1729" s="93" t="s">
        <v>8</v>
      </c>
      <c r="N1729" s="97">
        <v>2</v>
      </c>
      <c r="O1729" s="99" t="s">
        <v>4024</v>
      </c>
      <c r="P1729" s="99" t="s">
        <v>4030</v>
      </c>
      <c r="Q1729" s="100" t="s">
        <v>4049</v>
      </c>
    </row>
    <row r="1730" spans="2:17" ht="15" customHeight="1" x14ac:dyDescent="0.25">
      <c r="B1730" s="93" t="s">
        <v>3725</v>
      </c>
      <c r="C1730" s="94">
        <v>41069.074652777781</v>
      </c>
      <c r="D1730" s="95">
        <v>72000</v>
      </c>
      <c r="E1730" s="93">
        <v>72000</v>
      </c>
      <c r="F1730" s="93" t="s">
        <v>5</v>
      </c>
      <c r="G1730" s="96">
        <f>Data!$E1730*VLOOKUP(Data!$F1730,tblXrate[],2,FALSE)</f>
        <v>72000</v>
      </c>
      <c r="H1730" s="93" t="s">
        <v>355</v>
      </c>
      <c r="I1730" s="93" t="s">
        <v>355</v>
      </c>
      <c r="J1730" s="93" t="s">
        <v>14</v>
      </c>
      <c r="K1730" s="93" t="str">
        <f>VLOOKUP(Data!$J1730,tblCountries[[Actual]:[Mapping]],2,FALSE)</f>
        <v>USA</v>
      </c>
      <c r="L1730" s="93" t="str">
        <f>VLOOKUP(Data!$J1730,tblCountries[[Actual]:[Continente]],3,FALSE)</f>
        <v>America</v>
      </c>
      <c r="M1730" s="93" t="s">
        <v>17</v>
      </c>
      <c r="N1730" s="97">
        <v>13</v>
      </c>
      <c r="O1730" s="99" t="s">
        <v>4020</v>
      </c>
      <c r="P1730" s="99" t="s">
        <v>4030</v>
      </c>
      <c r="Q1730" s="100" t="s">
        <v>4049</v>
      </c>
    </row>
    <row r="1731" spans="2:17" ht="15" customHeight="1" x14ac:dyDescent="0.25">
      <c r="B1731" s="93" t="s">
        <v>3726</v>
      </c>
      <c r="C1731" s="94">
        <v>41069.139062499999</v>
      </c>
      <c r="D1731" s="95">
        <v>52500</v>
      </c>
      <c r="E1731" s="93">
        <v>52500</v>
      </c>
      <c r="F1731" s="93" t="s">
        <v>5</v>
      </c>
      <c r="G1731" s="96">
        <f>Data!$E1731*VLOOKUP(Data!$F1731,tblXrate[],2,FALSE)</f>
        <v>52500</v>
      </c>
      <c r="H1731" s="93" t="s">
        <v>1880</v>
      </c>
      <c r="I1731" s="93" t="s">
        <v>51</v>
      </c>
      <c r="J1731" s="93" t="s">
        <v>14</v>
      </c>
      <c r="K1731" s="93" t="str">
        <f>VLOOKUP(Data!$J1731,tblCountries[[Actual]:[Mapping]],2,FALSE)</f>
        <v>USA</v>
      </c>
      <c r="L1731" s="93" t="str">
        <f>VLOOKUP(Data!$J1731,tblCountries[[Actual]:[Continente]],3,FALSE)</f>
        <v>America</v>
      </c>
      <c r="M1731" s="93" t="s">
        <v>12</v>
      </c>
      <c r="N1731" s="97">
        <v>3</v>
      </c>
      <c r="O1731" s="99" t="s">
        <v>4024</v>
      </c>
      <c r="P1731" s="99" t="s">
        <v>4030</v>
      </c>
      <c r="Q1731" s="100" t="s">
        <v>4049</v>
      </c>
    </row>
    <row r="1732" spans="2:17" ht="15" customHeight="1" x14ac:dyDescent="0.25">
      <c r="B1732" s="93" t="s">
        <v>3727</v>
      </c>
      <c r="C1732" s="94">
        <v>41069.500914351855</v>
      </c>
      <c r="D1732" s="95">
        <v>444</v>
      </c>
      <c r="E1732" s="93">
        <v>5320</v>
      </c>
      <c r="F1732" s="93" t="s">
        <v>5</v>
      </c>
      <c r="G1732" s="96">
        <f>Data!$E1732*VLOOKUP(Data!$F1732,tblXrate[],2,FALSE)</f>
        <v>5320</v>
      </c>
      <c r="H1732" s="93" t="s">
        <v>1881</v>
      </c>
      <c r="I1732" s="93" t="s">
        <v>51</v>
      </c>
      <c r="J1732" s="93" t="s">
        <v>7</v>
      </c>
      <c r="K1732" s="93" t="str">
        <f>VLOOKUP(Data!$J1732,tblCountries[[Actual]:[Mapping]],2,FALSE)</f>
        <v>India</v>
      </c>
      <c r="L1732" s="93" t="str">
        <f>VLOOKUP(Data!$J1732,tblCountries[[Actual]:[Continente]],3,FALSE)</f>
        <v>Asia</v>
      </c>
      <c r="M1732" s="93" t="s">
        <v>17</v>
      </c>
      <c r="N1732" s="97">
        <v>5</v>
      </c>
      <c r="O1732" s="98" t="s">
        <v>4021</v>
      </c>
      <c r="P1732" s="99" t="s">
        <v>4027</v>
      </c>
      <c r="Q1732" s="100" t="s">
        <v>4048</v>
      </c>
    </row>
    <row r="1733" spans="2:17" ht="15" customHeight="1" x14ac:dyDescent="0.25">
      <c r="B1733" s="93" t="s">
        <v>3728</v>
      </c>
      <c r="C1733" s="94">
        <v>41069.859756944446</v>
      </c>
      <c r="D1733" s="95">
        <v>1500</v>
      </c>
      <c r="E1733" s="93">
        <v>18000</v>
      </c>
      <c r="F1733" s="93" t="s">
        <v>5</v>
      </c>
      <c r="G1733" s="96">
        <f>Data!$E1733*VLOOKUP(Data!$F1733,tblXrate[],2,FALSE)</f>
        <v>18000</v>
      </c>
      <c r="H1733" s="93" t="s">
        <v>929</v>
      </c>
      <c r="I1733" s="93" t="s">
        <v>309</v>
      </c>
      <c r="J1733" s="93" t="s">
        <v>817</v>
      </c>
      <c r="K1733" s="93" t="str">
        <f>VLOOKUP(Data!$J1733,tblCountries[[Actual]:[Mapping]],2,FALSE)</f>
        <v>UAE</v>
      </c>
      <c r="L1733" s="93" t="str">
        <f>VLOOKUP(Data!$J1733,tblCountries[[Actual]:[Continente]],3,FALSE)</f>
        <v>Asia</v>
      </c>
      <c r="M1733" s="93" t="s">
        <v>12</v>
      </c>
      <c r="N1733" s="97">
        <v>3</v>
      </c>
      <c r="O1733" s="99" t="s">
        <v>4024</v>
      </c>
      <c r="P1733" s="99" t="s">
        <v>4028</v>
      </c>
      <c r="Q1733" s="100" t="s">
        <v>4048</v>
      </c>
    </row>
    <row r="1734" spans="2:17" ht="15" customHeight="1" x14ac:dyDescent="0.25">
      <c r="B1734" s="93" t="s">
        <v>3729</v>
      </c>
      <c r="C1734" s="94">
        <v>41070.03502314815</v>
      </c>
      <c r="D1734" s="95" t="s">
        <v>1882</v>
      </c>
      <c r="E1734" s="93">
        <v>140000</v>
      </c>
      <c r="F1734" s="93" t="s">
        <v>39</v>
      </c>
      <c r="G1734" s="96">
        <f>Data!$E1734*VLOOKUP(Data!$F1734,tblXrate[],2,FALSE)</f>
        <v>2493.1083362419595</v>
      </c>
      <c r="H1734" s="93" t="s">
        <v>1883</v>
      </c>
      <c r="I1734" s="93" t="s">
        <v>3939</v>
      </c>
      <c r="J1734" s="93" t="s">
        <v>7</v>
      </c>
      <c r="K1734" s="93" t="str">
        <f>VLOOKUP(Data!$J1734,tblCountries[[Actual]:[Mapping]],2,FALSE)</f>
        <v>India</v>
      </c>
      <c r="L1734" s="93" t="str">
        <f>VLOOKUP(Data!$J1734,tblCountries[[Actual]:[Continente]],3,FALSE)</f>
        <v>Asia</v>
      </c>
      <c r="M1734" s="93" t="s">
        <v>8</v>
      </c>
      <c r="N1734" s="97">
        <v>5</v>
      </c>
      <c r="O1734" s="98" t="s">
        <v>4021</v>
      </c>
      <c r="P1734" s="99" t="s">
        <v>4027</v>
      </c>
      <c r="Q1734" s="100" t="s">
        <v>4048</v>
      </c>
    </row>
    <row r="1735" spans="2:17" ht="15" customHeight="1" x14ac:dyDescent="0.25">
      <c r="B1735" s="93" t="s">
        <v>3730</v>
      </c>
      <c r="C1735" s="94">
        <v>41070.075509259259</v>
      </c>
      <c r="D1735" s="95">
        <v>1400</v>
      </c>
      <c r="E1735" s="93">
        <v>16800</v>
      </c>
      <c r="F1735" s="93" t="s">
        <v>21</v>
      </c>
      <c r="G1735" s="96">
        <f>Data!$E1735*VLOOKUP(Data!$F1735,tblXrate[],2,FALSE)</f>
        <v>21342.710575059013</v>
      </c>
      <c r="H1735" s="93" t="s">
        <v>1884</v>
      </c>
      <c r="I1735" s="93" t="s">
        <v>309</v>
      </c>
      <c r="J1735" s="93" t="s">
        <v>976</v>
      </c>
      <c r="K1735" s="93" t="str">
        <f>VLOOKUP(Data!$J1735,tblCountries[[Actual]:[Mapping]],2,FALSE)</f>
        <v>Portugal</v>
      </c>
      <c r="L1735" s="93" t="str">
        <f>VLOOKUP(Data!$J1735,tblCountries[[Actual]:[Continente]],3,FALSE)</f>
        <v>Europa</v>
      </c>
      <c r="M1735" s="93" t="s">
        <v>8</v>
      </c>
      <c r="N1735" s="97">
        <v>15</v>
      </c>
      <c r="O1735" s="99" t="s">
        <v>4020</v>
      </c>
      <c r="P1735" s="99" t="s">
        <v>4028</v>
      </c>
      <c r="Q1735" s="100" t="s">
        <v>4048</v>
      </c>
    </row>
    <row r="1736" spans="2:17" ht="15" customHeight="1" x14ac:dyDescent="0.25">
      <c r="B1736" s="93" t="s">
        <v>3731</v>
      </c>
      <c r="C1736" s="94">
        <v>41070.097280092596</v>
      </c>
      <c r="D1736" s="95">
        <v>85000</v>
      </c>
      <c r="E1736" s="93">
        <v>85000</v>
      </c>
      <c r="F1736" s="93" t="s">
        <v>5</v>
      </c>
      <c r="G1736" s="96">
        <f>Data!$E1736*VLOOKUP(Data!$F1736,tblXrate[],2,FALSE)</f>
        <v>85000</v>
      </c>
      <c r="H1736" s="93" t="s">
        <v>1885</v>
      </c>
      <c r="I1736" s="93" t="s">
        <v>51</v>
      </c>
      <c r="J1736" s="93" t="s">
        <v>14</v>
      </c>
      <c r="K1736" s="93" t="str">
        <f>VLOOKUP(Data!$J1736,tblCountries[[Actual]:[Mapping]],2,FALSE)</f>
        <v>USA</v>
      </c>
      <c r="L1736" s="93" t="str">
        <f>VLOOKUP(Data!$J1736,tblCountries[[Actual]:[Continente]],3,FALSE)</f>
        <v>America</v>
      </c>
      <c r="M1736" s="93" t="s">
        <v>17</v>
      </c>
      <c r="N1736" s="97">
        <v>15</v>
      </c>
      <c r="O1736" s="99" t="s">
        <v>4020</v>
      </c>
      <c r="P1736" s="99" t="s">
        <v>4030</v>
      </c>
      <c r="Q1736" s="100" t="s">
        <v>4049</v>
      </c>
    </row>
    <row r="1737" spans="2:17" ht="15" customHeight="1" x14ac:dyDescent="0.25">
      <c r="B1737" s="93" t="s">
        <v>3732</v>
      </c>
      <c r="C1737" s="94">
        <v>41070.104131944441</v>
      </c>
      <c r="D1737" s="95">
        <v>80000</v>
      </c>
      <c r="E1737" s="93">
        <v>80000</v>
      </c>
      <c r="F1737" s="93" t="s">
        <v>5</v>
      </c>
      <c r="G1737" s="96">
        <f>Data!$E1737*VLOOKUP(Data!$F1737,tblXrate[],2,FALSE)</f>
        <v>80000</v>
      </c>
      <c r="H1737" s="93" t="s">
        <v>278</v>
      </c>
      <c r="I1737" s="93" t="s">
        <v>278</v>
      </c>
      <c r="J1737" s="93" t="s">
        <v>142</v>
      </c>
      <c r="K1737" s="93" t="str">
        <f>VLOOKUP(Data!$J1737,tblCountries[[Actual]:[Mapping]],2,FALSE)</f>
        <v>Brazil</v>
      </c>
      <c r="L1737" s="93" t="str">
        <f>VLOOKUP(Data!$J1737,tblCountries[[Actual]:[Continente]],3,FALSE)</f>
        <v>America</v>
      </c>
      <c r="M1737" s="93" t="s">
        <v>24</v>
      </c>
      <c r="N1737" s="97">
        <v>9</v>
      </c>
      <c r="O1737" s="98" t="s">
        <v>4021</v>
      </c>
      <c r="P1737" s="99" t="s">
        <v>4030</v>
      </c>
      <c r="Q1737" s="100" t="s">
        <v>4049</v>
      </c>
    </row>
    <row r="1738" spans="2:17" ht="15" customHeight="1" x14ac:dyDescent="0.25">
      <c r="B1738" s="93" t="s">
        <v>3733</v>
      </c>
      <c r="C1738" s="94">
        <v>41070.177835648145</v>
      </c>
      <c r="D1738" s="95">
        <v>500000</v>
      </c>
      <c r="E1738" s="93">
        <v>500000</v>
      </c>
      <c r="F1738" s="93" t="s">
        <v>39</v>
      </c>
      <c r="G1738" s="96">
        <f>Data!$E1738*VLOOKUP(Data!$F1738,tblXrate[],2,FALSE)</f>
        <v>8903.9583437212841</v>
      </c>
      <c r="H1738" s="93" t="s">
        <v>1886</v>
      </c>
      <c r="I1738" s="93" t="s">
        <v>19</v>
      </c>
      <c r="J1738" s="93" t="s">
        <v>7</v>
      </c>
      <c r="K1738" s="93" t="str">
        <f>VLOOKUP(Data!$J1738,tblCountries[[Actual]:[Mapping]],2,FALSE)</f>
        <v>India</v>
      </c>
      <c r="L1738" s="93" t="str">
        <f>VLOOKUP(Data!$J1738,tblCountries[[Actual]:[Continente]],3,FALSE)</f>
        <v>Asia</v>
      </c>
      <c r="M1738" s="93" t="s">
        <v>12</v>
      </c>
      <c r="N1738" s="97">
        <v>6.1</v>
      </c>
      <c r="O1738" s="98" t="s">
        <v>4021</v>
      </c>
      <c r="P1738" s="99" t="s">
        <v>4027</v>
      </c>
      <c r="Q1738" s="100" t="s">
        <v>4048</v>
      </c>
    </row>
    <row r="1739" spans="2:17" ht="15" customHeight="1" x14ac:dyDescent="0.25">
      <c r="B1739" s="93" t="s">
        <v>3734</v>
      </c>
      <c r="C1739" s="94">
        <v>41070.522083333337</v>
      </c>
      <c r="D1739" s="95">
        <v>125000</v>
      </c>
      <c r="E1739" s="93">
        <v>125000</v>
      </c>
      <c r="F1739" s="93" t="s">
        <v>5</v>
      </c>
      <c r="G1739" s="96">
        <f>Data!$E1739*VLOOKUP(Data!$F1739,tblXrate[],2,FALSE)</f>
        <v>125000</v>
      </c>
      <c r="H1739" s="93" t="s">
        <v>203</v>
      </c>
      <c r="I1739" s="93" t="s">
        <v>51</v>
      </c>
      <c r="J1739" s="93" t="s">
        <v>14</v>
      </c>
      <c r="K1739" s="93" t="str">
        <f>VLOOKUP(Data!$J1739,tblCountries[[Actual]:[Mapping]],2,FALSE)</f>
        <v>USA</v>
      </c>
      <c r="L1739" s="93" t="str">
        <f>VLOOKUP(Data!$J1739,tblCountries[[Actual]:[Continente]],3,FALSE)</f>
        <v>America</v>
      </c>
      <c r="M1739" s="93" t="s">
        <v>12</v>
      </c>
      <c r="N1739" s="97">
        <v>10</v>
      </c>
      <c r="O1739" s="99" t="s">
        <v>4020</v>
      </c>
      <c r="P1739" s="99" t="s">
        <v>4031</v>
      </c>
      <c r="Q1739" s="100" t="s">
        <v>4049</v>
      </c>
    </row>
    <row r="1740" spans="2:17" ht="15" customHeight="1" x14ac:dyDescent="0.25">
      <c r="B1740" s="93" t="s">
        <v>3735</v>
      </c>
      <c r="C1740" s="94">
        <v>41070.624062499999</v>
      </c>
      <c r="D1740" s="95">
        <v>1300000</v>
      </c>
      <c r="E1740" s="93">
        <v>1300000</v>
      </c>
      <c r="F1740" s="93" t="s">
        <v>39</v>
      </c>
      <c r="G1740" s="96">
        <f>Data!$E1740*VLOOKUP(Data!$F1740,tblXrate[],2,FALSE)</f>
        <v>23150.291693675339</v>
      </c>
      <c r="H1740" s="93" t="s">
        <v>51</v>
      </c>
      <c r="I1740" s="93" t="s">
        <v>51</v>
      </c>
      <c r="J1740" s="93" t="s">
        <v>7</v>
      </c>
      <c r="K1740" s="93" t="str">
        <f>VLOOKUP(Data!$J1740,tblCountries[[Actual]:[Mapping]],2,FALSE)</f>
        <v>India</v>
      </c>
      <c r="L1740" s="93" t="str">
        <f>VLOOKUP(Data!$J1740,tblCountries[[Actual]:[Continente]],3,FALSE)</f>
        <v>Asia</v>
      </c>
      <c r="M1740" s="93" t="s">
        <v>12</v>
      </c>
      <c r="N1740" s="97">
        <v>9</v>
      </c>
      <c r="O1740" s="98" t="s">
        <v>4021</v>
      </c>
      <c r="P1740" s="99" t="s">
        <v>4028</v>
      </c>
      <c r="Q1740" s="100" t="s">
        <v>4048</v>
      </c>
    </row>
    <row r="1741" spans="2:17" ht="15" customHeight="1" x14ac:dyDescent="0.25">
      <c r="B1741" s="93" t="s">
        <v>3736</v>
      </c>
      <c r="C1741" s="94">
        <v>41070.63890046296</v>
      </c>
      <c r="D1741" s="95">
        <v>1000</v>
      </c>
      <c r="E1741" s="93">
        <v>12000</v>
      </c>
      <c r="F1741" s="93" t="s">
        <v>5</v>
      </c>
      <c r="G1741" s="96">
        <f>Data!$E1741*VLOOKUP(Data!$F1741,tblXrate[],2,FALSE)</f>
        <v>12000</v>
      </c>
      <c r="H1741" s="93" t="s">
        <v>1887</v>
      </c>
      <c r="I1741" s="93" t="s">
        <v>278</v>
      </c>
      <c r="J1741" s="93" t="s">
        <v>7</v>
      </c>
      <c r="K1741" s="93" t="str">
        <f>VLOOKUP(Data!$J1741,tblCountries[[Actual]:[Mapping]],2,FALSE)</f>
        <v>India</v>
      </c>
      <c r="L1741" s="93" t="str">
        <f>VLOOKUP(Data!$J1741,tblCountries[[Actual]:[Continente]],3,FALSE)</f>
        <v>Asia</v>
      </c>
      <c r="M1741" s="93" t="s">
        <v>17</v>
      </c>
      <c r="N1741" s="97">
        <v>7</v>
      </c>
      <c r="O1741" s="98" t="s">
        <v>4021</v>
      </c>
      <c r="P1741" s="99" t="s">
        <v>4028</v>
      </c>
      <c r="Q1741" s="100" t="s">
        <v>4048</v>
      </c>
    </row>
    <row r="1742" spans="2:17" ht="15" customHeight="1" x14ac:dyDescent="0.25">
      <c r="B1742" s="93" t="s">
        <v>3737</v>
      </c>
      <c r="C1742" s="94">
        <v>41070.666168981479</v>
      </c>
      <c r="D1742" s="95">
        <v>30000</v>
      </c>
      <c r="E1742" s="93">
        <v>30000</v>
      </c>
      <c r="F1742" s="93" t="s">
        <v>5</v>
      </c>
      <c r="G1742" s="96">
        <f>Data!$E1742*VLOOKUP(Data!$F1742,tblXrate[],2,FALSE)</f>
        <v>30000</v>
      </c>
      <c r="H1742" s="93" t="s">
        <v>1888</v>
      </c>
      <c r="I1742" s="93" t="s">
        <v>19</v>
      </c>
      <c r="J1742" s="93" t="s">
        <v>1128</v>
      </c>
      <c r="K1742" s="93" t="str">
        <f>VLOOKUP(Data!$J1742,tblCountries[[Actual]:[Mapping]],2,FALSE)</f>
        <v>Malaysia</v>
      </c>
      <c r="L1742" s="93" t="str">
        <f>VLOOKUP(Data!$J1742,tblCountries[[Actual]:[Continente]],3,FALSE)</f>
        <v>Asia</v>
      </c>
      <c r="M1742" s="93" t="s">
        <v>24</v>
      </c>
      <c r="N1742" s="97">
        <v>12</v>
      </c>
      <c r="O1742" s="99" t="s">
        <v>4020</v>
      </c>
      <c r="P1742" s="99" t="s">
        <v>4029</v>
      </c>
      <c r="Q1742" s="100" t="s">
        <v>4048</v>
      </c>
    </row>
    <row r="1743" spans="2:17" ht="15" customHeight="1" x14ac:dyDescent="0.25">
      <c r="B1743" s="93" t="s">
        <v>3738</v>
      </c>
      <c r="C1743" s="94">
        <v>41070.723009259258</v>
      </c>
      <c r="D1743" s="95">
        <v>72000</v>
      </c>
      <c r="E1743" s="93">
        <v>72000</v>
      </c>
      <c r="F1743" s="93" t="s">
        <v>21</v>
      </c>
      <c r="G1743" s="96">
        <f>Data!$E1743*VLOOKUP(Data!$F1743,tblXrate[],2,FALSE)</f>
        <v>91468.759607395754</v>
      </c>
      <c r="H1743" s="93" t="s">
        <v>1889</v>
      </c>
      <c r="I1743" s="93" t="s">
        <v>51</v>
      </c>
      <c r="J1743" s="93" t="s">
        <v>1890</v>
      </c>
      <c r="K1743" s="93" t="str">
        <f>VLOOKUP(Data!$J1743,tblCountries[[Actual]:[Mapping]],2,FALSE)</f>
        <v>Croatia</v>
      </c>
      <c r="L1743" s="93" t="str">
        <f>VLOOKUP(Data!$J1743,tblCountries[[Actual]:[Continente]],3,FALSE)</f>
        <v>Europa</v>
      </c>
      <c r="M1743" s="93" t="s">
        <v>24</v>
      </c>
      <c r="N1743" s="97">
        <v>3</v>
      </c>
      <c r="O1743" s="99" t="s">
        <v>4024</v>
      </c>
      <c r="P1743" s="99" t="s">
        <v>4030</v>
      </c>
      <c r="Q1743" s="100" t="s">
        <v>4049</v>
      </c>
    </row>
    <row r="1744" spans="2:17" ht="15" customHeight="1" x14ac:dyDescent="0.25">
      <c r="B1744" s="93" t="s">
        <v>3739</v>
      </c>
      <c r="C1744" s="94">
        <v>41070.854432870372</v>
      </c>
      <c r="D1744" s="95" t="s">
        <v>1891</v>
      </c>
      <c r="E1744" s="93">
        <v>22300</v>
      </c>
      <c r="F1744" s="93" t="s">
        <v>68</v>
      </c>
      <c r="G1744" s="96">
        <f>Data!$E1744*VLOOKUP(Data!$F1744,tblXrate[],2,FALSE)</f>
        <v>35148.775467100437</v>
      </c>
      <c r="H1744" s="93" t="s">
        <v>1892</v>
      </c>
      <c r="I1744" s="93" t="s">
        <v>19</v>
      </c>
      <c r="J1744" s="93" t="s">
        <v>70</v>
      </c>
      <c r="K1744" s="93" t="str">
        <f>VLOOKUP(Data!$J1744,tblCountries[[Actual]:[Mapping]],2,FALSE)</f>
        <v>UK</v>
      </c>
      <c r="L1744" s="93" t="str">
        <f>VLOOKUP(Data!$J1744,tblCountries[[Actual]:[Continente]],3,FALSE)</f>
        <v>Europa</v>
      </c>
      <c r="M1744" s="93" t="s">
        <v>12</v>
      </c>
      <c r="N1744" s="97">
        <v>4</v>
      </c>
      <c r="O1744" s="99" t="s">
        <v>4024</v>
      </c>
      <c r="P1744" s="99" t="s">
        <v>4029</v>
      </c>
      <c r="Q1744" s="100" t="s">
        <v>4048</v>
      </c>
    </row>
    <row r="1745" spans="2:17" ht="15" customHeight="1" x14ac:dyDescent="0.25">
      <c r="B1745" s="93" t="s">
        <v>3740</v>
      </c>
      <c r="C1745" s="94">
        <v>41070.911458333336</v>
      </c>
      <c r="D1745" s="95" t="s">
        <v>1893</v>
      </c>
      <c r="E1745" s="93">
        <v>31185</v>
      </c>
      <c r="F1745" s="93" t="s">
        <v>68</v>
      </c>
      <c r="G1745" s="96">
        <f>Data!$E1745*VLOOKUP(Data!$F1745,tblXrate[],2,FALSE)</f>
        <v>49153.119414418252</v>
      </c>
      <c r="H1745" s="93" t="s">
        <v>1894</v>
      </c>
      <c r="I1745" s="93" t="s">
        <v>51</v>
      </c>
      <c r="J1745" s="93" t="s">
        <v>70</v>
      </c>
      <c r="K1745" s="93" t="str">
        <f>VLOOKUP(Data!$J1745,tblCountries[[Actual]:[Mapping]],2,FALSE)</f>
        <v>UK</v>
      </c>
      <c r="L1745" s="93" t="str">
        <f>VLOOKUP(Data!$J1745,tblCountries[[Actual]:[Continente]],3,FALSE)</f>
        <v>Europa</v>
      </c>
      <c r="M1745" s="93" t="s">
        <v>8</v>
      </c>
      <c r="N1745" s="97">
        <v>7</v>
      </c>
      <c r="O1745" s="98" t="s">
        <v>4021</v>
      </c>
      <c r="P1745" s="99" t="s">
        <v>4029</v>
      </c>
      <c r="Q1745" s="100" t="s">
        <v>4048</v>
      </c>
    </row>
    <row r="1746" spans="2:17" ht="15" customHeight="1" x14ac:dyDescent="0.25">
      <c r="B1746" s="93" t="s">
        <v>3741</v>
      </c>
      <c r="C1746" s="94">
        <v>41071.133090277777</v>
      </c>
      <c r="D1746" s="95">
        <v>150000</v>
      </c>
      <c r="E1746" s="93">
        <v>150000</v>
      </c>
      <c r="F1746" s="93" t="s">
        <v>39</v>
      </c>
      <c r="G1746" s="96">
        <f>Data!$E1746*VLOOKUP(Data!$F1746,tblXrate[],2,FALSE)</f>
        <v>2671.1875031163854</v>
      </c>
      <c r="H1746" s="93" t="s">
        <v>484</v>
      </c>
      <c r="I1746" s="93" t="s">
        <v>278</v>
      </c>
      <c r="J1746" s="93" t="s">
        <v>7</v>
      </c>
      <c r="K1746" s="93" t="str">
        <f>VLOOKUP(Data!$J1746,tblCountries[[Actual]:[Mapping]],2,FALSE)</f>
        <v>India</v>
      </c>
      <c r="L1746" s="93" t="str">
        <f>VLOOKUP(Data!$J1746,tblCountries[[Actual]:[Continente]],3,FALSE)</f>
        <v>Asia</v>
      </c>
      <c r="M1746" s="93" t="s">
        <v>17</v>
      </c>
      <c r="N1746" s="97">
        <v>1</v>
      </c>
      <c r="O1746" s="99" t="s">
        <v>4024</v>
      </c>
      <c r="P1746" s="99" t="s">
        <v>4027</v>
      </c>
      <c r="Q1746" s="100" t="s">
        <v>4048</v>
      </c>
    </row>
    <row r="1747" spans="2:17" ht="15" customHeight="1" x14ac:dyDescent="0.25">
      <c r="B1747" s="93" t="s">
        <v>3742</v>
      </c>
      <c r="C1747" s="94">
        <v>41071.249409722222</v>
      </c>
      <c r="D1747" s="95">
        <v>27000</v>
      </c>
      <c r="E1747" s="93">
        <v>27000</v>
      </c>
      <c r="F1747" s="93" t="s">
        <v>68</v>
      </c>
      <c r="G1747" s="96">
        <f>Data!$E1747*VLOOKUP(Data!$F1747,tblXrate[],2,FALSE)</f>
        <v>42556.81334581667</v>
      </c>
      <c r="H1747" s="93" t="s">
        <v>1895</v>
      </c>
      <c r="I1747" s="93" t="s">
        <v>51</v>
      </c>
      <c r="J1747" s="93" t="s">
        <v>70</v>
      </c>
      <c r="K1747" s="93" t="str">
        <f>VLOOKUP(Data!$J1747,tblCountries[[Actual]:[Mapping]],2,FALSE)</f>
        <v>UK</v>
      </c>
      <c r="L1747" s="93" t="str">
        <f>VLOOKUP(Data!$J1747,tblCountries[[Actual]:[Continente]],3,FALSE)</f>
        <v>Europa</v>
      </c>
      <c r="M1747" s="93" t="s">
        <v>8</v>
      </c>
      <c r="N1747" s="97">
        <v>3</v>
      </c>
      <c r="O1747" s="99" t="s">
        <v>4024</v>
      </c>
      <c r="P1747" s="99" t="s">
        <v>4029</v>
      </c>
      <c r="Q1747" s="100" t="s">
        <v>4048</v>
      </c>
    </row>
    <row r="1748" spans="2:17" ht="15" customHeight="1" x14ac:dyDescent="0.25">
      <c r="B1748" s="93" t="s">
        <v>3743</v>
      </c>
      <c r="C1748" s="94">
        <v>41071.249942129631</v>
      </c>
      <c r="D1748" s="95">
        <v>27000</v>
      </c>
      <c r="E1748" s="93">
        <v>27000</v>
      </c>
      <c r="F1748" s="93" t="s">
        <v>68</v>
      </c>
      <c r="G1748" s="96">
        <f>Data!$E1748*VLOOKUP(Data!$F1748,tblXrate[],2,FALSE)</f>
        <v>42556.81334581667</v>
      </c>
      <c r="H1748" s="93" t="s">
        <v>1895</v>
      </c>
      <c r="I1748" s="93" t="s">
        <v>51</v>
      </c>
      <c r="J1748" s="93" t="s">
        <v>70</v>
      </c>
      <c r="K1748" s="93" t="str">
        <f>VLOOKUP(Data!$J1748,tblCountries[[Actual]:[Mapping]],2,FALSE)</f>
        <v>UK</v>
      </c>
      <c r="L1748" s="93" t="str">
        <f>VLOOKUP(Data!$J1748,tblCountries[[Actual]:[Continente]],3,FALSE)</f>
        <v>Europa</v>
      </c>
      <c r="M1748" s="93" t="s">
        <v>8</v>
      </c>
      <c r="N1748" s="97">
        <v>3</v>
      </c>
      <c r="O1748" s="99" t="s">
        <v>4024</v>
      </c>
      <c r="P1748" s="99" t="s">
        <v>4029</v>
      </c>
      <c r="Q1748" s="100" t="s">
        <v>4048</v>
      </c>
    </row>
    <row r="1749" spans="2:17" ht="15" customHeight="1" x14ac:dyDescent="0.25">
      <c r="B1749" s="93" t="s">
        <v>3744</v>
      </c>
      <c r="C1749" s="94">
        <v>41071.419942129629</v>
      </c>
      <c r="D1749" s="95">
        <v>74461</v>
      </c>
      <c r="E1749" s="93">
        <v>74461</v>
      </c>
      <c r="F1749" s="93" t="s">
        <v>5</v>
      </c>
      <c r="G1749" s="96">
        <f>Data!$E1749*VLOOKUP(Data!$F1749,tblXrate[],2,FALSE)</f>
        <v>74461</v>
      </c>
      <c r="H1749" s="93" t="s">
        <v>1896</v>
      </c>
      <c r="I1749" s="93" t="s">
        <v>3939</v>
      </c>
      <c r="J1749" s="93" t="s">
        <v>14</v>
      </c>
      <c r="K1749" s="93" t="str">
        <f>VLOOKUP(Data!$J1749,tblCountries[[Actual]:[Mapping]],2,FALSE)</f>
        <v>USA</v>
      </c>
      <c r="L1749" s="93" t="str">
        <f>VLOOKUP(Data!$J1749,tblCountries[[Actual]:[Continente]],3,FALSE)</f>
        <v>America</v>
      </c>
      <c r="M1749" s="93" t="s">
        <v>24</v>
      </c>
      <c r="N1749" s="97">
        <v>9</v>
      </c>
      <c r="O1749" s="98" t="s">
        <v>4021</v>
      </c>
      <c r="P1749" s="99" t="s">
        <v>4030</v>
      </c>
      <c r="Q1749" s="100" t="s">
        <v>4049</v>
      </c>
    </row>
    <row r="1750" spans="2:17" ht="15" customHeight="1" x14ac:dyDescent="0.25">
      <c r="B1750" s="93" t="s">
        <v>3745</v>
      </c>
      <c r="C1750" s="94">
        <v>41071.705324074072</v>
      </c>
      <c r="D1750" s="95" t="s">
        <v>1897</v>
      </c>
      <c r="E1750" s="93">
        <v>26500</v>
      </c>
      <c r="F1750" s="93" t="s">
        <v>68</v>
      </c>
      <c r="G1750" s="96">
        <f>Data!$E1750*VLOOKUP(Data!$F1750,tblXrate[],2,FALSE)</f>
        <v>41768.724209783031</v>
      </c>
      <c r="H1750" s="93" t="s">
        <v>1898</v>
      </c>
      <c r="I1750" s="93" t="s">
        <v>51</v>
      </c>
      <c r="J1750" s="93" t="s">
        <v>70</v>
      </c>
      <c r="K1750" s="93" t="str">
        <f>VLOOKUP(Data!$J1750,tblCountries[[Actual]:[Mapping]],2,FALSE)</f>
        <v>UK</v>
      </c>
      <c r="L1750" s="93" t="str">
        <f>VLOOKUP(Data!$J1750,tblCountries[[Actual]:[Continente]],3,FALSE)</f>
        <v>Europa</v>
      </c>
      <c r="M1750" s="93" t="s">
        <v>8</v>
      </c>
      <c r="N1750" s="97">
        <v>16</v>
      </c>
      <c r="O1750" s="99" t="s">
        <v>4022</v>
      </c>
      <c r="P1750" s="99" t="s">
        <v>4029</v>
      </c>
      <c r="Q1750" s="100" t="s">
        <v>4048</v>
      </c>
    </row>
    <row r="1751" spans="2:17" ht="15" customHeight="1" x14ac:dyDescent="0.25">
      <c r="B1751" s="93" t="s">
        <v>3746</v>
      </c>
      <c r="C1751" s="94">
        <v>41071.709699074076</v>
      </c>
      <c r="D1751" s="95" t="s">
        <v>763</v>
      </c>
      <c r="E1751" s="93">
        <v>480000</v>
      </c>
      <c r="F1751" s="93" t="s">
        <v>39</v>
      </c>
      <c r="G1751" s="96">
        <f>Data!$E1751*VLOOKUP(Data!$F1751,tblXrate[],2,FALSE)</f>
        <v>8547.8000099724322</v>
      </c>
      <c r="H1751" s="93" t="s">
        <v>1899</v>
      </c>
      <c r="I1751" s="93" t="s">
        <v>19</v>
      </c>
      <c r="J1751" s="93" t="s">
        <v>7</v>
      </c>
      <c r="K1751" s="93" t="str">
        <f>VLOOKUP(Data!$J1751,tblCountries[[Actual]:[Mapping]],2,FALSE)</f>
        <v>India</v>
      </c>
      <c r="L1751" s="93" t="str">
        <f>VLOOKUP(Data!$J1751,tblCountries[[Actual]:[Continente]],3,FALSE)</f>
        <v>Asia</v>
      </c>
      <c r="M1751" s="93" t="s">
        <v>8</v>
      </c>
      <c r="N1751" s="97">
        <v>1</v>
      </c>
      <c r="O1751" s="99" t="s">
        <v>4024</v>
      </c>
      <c r="P1751" s="99" t="s">
        <v>4027</v>
      </c>
      <c r="Q1751" s="100" t="s">
        <v>4048</v>
      </c>
    </row>
    <row r="1752" spans="2:17" ht="15" customHeight="1" x14ac:dyDescent="0.25">
      <c r="B1752" s="93" t="s">
        <v>3747</v>
      </c>
      <c r="C1752" s="94">
        <v>41071.746087962965</v>
      </c>
      <c r="D1752" s="95">
        <v>200</v>
      </c>
      <c r="E1752" s="93">
        <v>2400</v>
      </c>
      <c r="F1752" s="93" t="s">
        <v>5</v>
      </c>
      <c r="G1752" s="96">
        <f>Data!$E1752*VLOOKUP(Data!$F1752,tblXrate[],2,FALSE)</f>
        <v>2400</v>
      </c>
      <c r="H1752" s="93" t="s">
        <v>1900</v>
      </c>
      <c r="I1752" s="93" t="s">
        <v>19</v>
      </c>
      <c r="J1752" s="93" t="s">
        <v>7</v>
      </c>
      <c r="K1752" s="93" t="str">
        <f>VLOOKUP(Data!$J1752,tblCountries[[Actual]:[Mapping]],2,FALSE)</f>
        <v>India</v>
      </c>
      <c r="L1752" s="93" t="str">
        <f>VLOOKUP(Data!$J1752,tblCountries[[Actual]:[Continente]],3,FALSE)</f>
        <v>Asia</v>
      </c>
      <c r="M1752" s="93" t="s">
        <v>17</v>
      </c>
      <c r="N1752" s="97">
        <v>3</v>
      </c>
      <c r="O1752" s="99" t="s">
        <v>4024</v>
      </c>
      <c r="P1752" s="99" t="s">
        <v>4027</v>
      </c>
      <c r="Q1752" s="100" t="s">
        <v>4048</v>
      </c>
    </row>
    <row r="1753" spans="2:17" ht="15" customHeight="1" x14ac:dyDescent="0.25">
      <c r="B1753" s="93" t="s">
        <v>3748</v>
      </c>
      <c r="C1753" s="94">
        <v>41071.819988425923</v>
      </c>
      <c r="D1753" s="95" t="s">
        <v>794</v>
      </c>
      <c r="E1753" s="93">
        <v>3000</v>
      </c>
      <c r="F1753" s="93" t="s">
        <v>5</v>
      </c>
      <c r="G1753" s="96">
        <f>Data!$E1753*VLOOKUP(Data!$F1753,tblXrate[],2,FALSE)</f>
        <v>3000</v>
      </c>
      <c r="H1753" s="93" t="s">
        <v>722</v>
      </c>
      <c r="I1753" s="93" t="s">
        <v>19</v>
      </c>
      <c r="J1753" s="93" t="s">
        <v>424</v>
      </c>
      <c r="K1753" s="93" t="str">
        <f>VLOOKUP(Data!$J1753,tblCountries[[Actual]:[Mapping]],2,FALSE)</f>
        <v>Bangladesh</v>
      </c>
      <c r="L1753" s="93" t="str">
        <f>VLOOKUP(Data!$J1753,tblCountries[[Actual]:[Continente]],3,FALSE)</f>
        <v>Asia</v>
      </c>
      <c r="M1753" s="93" t="s">
        <v>24</v>
      </c>
      <c r="N1753" s="97">
        <v>12</v>
      </c>
      <c r="O1753" s="99" t="s">
        <v>4020</v>
      </c>
      <c r="P1753" s="99" t="s">
        <v>4027</v>
      </c>
      <c r="Q1753" s="100" t="s">
        <v>4048</v>
      </c>
    </row>
    <row r="1754" spans="2:17" ht="15" customHeight="1" x14ac:dyDescent="0.25">
      <c r="B1754" s="93" t="s">
        <v>3749</v>
      </c>
      <c r="C1754" s="94">
        <v>41071.830972222226</v>
      </c>
      <c r="D1754" s="95">
        <v>11000</v>
      </c>
      <c r="E1754" s="93">
        <v>11000</v>
      </c>
      <c r="F1754" s="93" t="s">
        <v>5</v>
      </c>
      <c r="G1754" s="96">
        <f>Data!$E1754*VLOOKUP(Data!$F1754,tblXrate[],2,FALSE)</f>
        <v>11000</v>
      </c>
      <c r="H1754" s="93" t="s">
        <v>1497</v>
      </c>
      <c r="I1754" s="93" t="s">
        <v>19</v>
      </c>
      <c r="J1754" s="93" t="s">
        <v>7</v>
      </c>
      <c r="K1754" s="93" t="str">
        <f>VLOOKUP(Data!$J1754,tblCountries[[Actual]:[Mapping]],2,FALSE)</f>
        <v>India</v>
      </c>
      <c r="L1754" s="93" t="str">
        <f>VLOOKUP(Data!$J1754,tblCountries[[Actual]:[Continente]],3,FALSE)</f>
        <v>Asia</v>
      </c>
      <c r="M1754" s="93" t="s">
        <v>8</v>
      </c>
      <c r="N1754" s="97">
        <v>2</v>
      </c>
      <c r="O1754" s="99" t="s">
        <v>4024</v>
      </c>
      <c r="P1754" s="99" t="s">
        <v>4027</v>
      </c>
      <c r="Q1754" s="100" t="s">
        <v>4048</v>
      </c>
    </row>
    <row r="1755" spans="2:17" ht="15" customHeight="1" x14ac:dyDescent="0.25">
      <c r="B1755" s="93" t="s">
        <v>3750</v>
      </c>
      <c r="C1755" s="94">
        <v>41071.877500000002</v>
      </c>
      <c r="D1755" s="95">
        <v>40000</v>
      </c>
      <c r="E1755" s="93">
        <v>40000</v>
      </c>
      <c r="F1755" s="93" t="s">
        <v>5</v>
      </c>
      <c r="G1755" s="96">
        <f>Data!$E1755*VLOOKUP(Data!$F1755,tblXrate[],2,FALSE)</f>
        <v>40000</v>
      </c>
      <c r="H1755" s="93" t="s">
        <v>808</v>
      </c>
      <c r="I1755" s="93" t="s">
        <v>19</v>
      </c>
      <c r="J1755" s="93" t="s">
        <v>14</v>
      </c>
      <c r="K1755" s="93" t="str">
        <f>VLOOKUP(Data!$J1755,tblCountries[[Actual]:[Mapping]],2,FALSE)</f>
        <v>USA</v>
      </c>
      <c r="L1755" s="93" t="str">
        <f>VLOOKUP(Data!$J1755,tblCountries[[Actual]:[Continente]],3,FALSE)</f>
        <v>America</v>
      </c>
      <c r="M1755" s="93" t="s">
        <v>17</v>
      </c>
      <c r="N1755" s="97">
        <v>2</v>
      </c>
      <c r="O1755" s="99" t="s">
        <v>4024</v>
      </c>
      <c r="P1755" s="99" t="s">
        <v>4029</v>
      </c>
      <c r="Q1755" s="100" t="s">
        <v>4048</v>
      </c>
    </row>
    <row r="1756" spans="2:17" ht="15" customHeight="1" x14ac:dyDescent="0.25">
      <c r="B1756" s="93" t="s">
        <v>3751</v>
      </c>
      <c r="C1756" s="94">
        <v>41071.895474537036</v>
      </c>
      <c r="D1756" s="95">
        <v>300</v>
      </c>
      <c r="E1756" s="93">
        <v>3600</v>
      </c>
      <c r="F1756" s="93" t="s">
        <v>5</v>
      </c>
      <c r="G1756" s="96">
        <f>Data!$E1756*VLOOKUP(Data!$F1756,tblXrate[],2,FALSE)</f>
        <v>3600</v>
      </c>
      <c r="H1756" s="93" t="s">
        <v>19</v>
      </c>
      <c r="I1756" s="93" t="s">
        <v>19</v>
      </c>
      <c r="J1756" s="93" t="s">
        <v>7</v>
      </c>
      <c r="K1756" s="93" t="str">
        <f>VLOOKUP(Data!$J1756,tblCountries[[Actual]:[Mapping]],2,FALSE)</f>
        <v>India</v>
      </c>
      <c r="L1756" s="93" t="str">
        <f>VLOOKUP(Data!$J1756,tblCountries[[Actual]:[Continente]],3,FALSE)</f>
        <v>Asia</v>
      </c>
      <c r="M1756" s="93" t="s">
        <v>8</v>
      </c>
      <c r="N1756" s="97">
        <v>1</v>
      </c>
      <c r="O1756" s="99" t="s">
        <v>4024</v>
      </c>
      <c r="P1756" s="99" t="s">
        <v>4027</v>
      </c>
      <c r="Q1756" s="100" t="s">
        <v>4048</v>
      </c>
    </row>
    <row r="1757" spans="2:17" ht="15" customHeight="1" x14ac:dyDescent="0.25">
      <c r="B1757" s="93" t="s">
        <v>3752</v>
      </c>
      <c r="C1757" s="94">
        <v>41071.911273148151</v>
      </c>
      <c r="D1757" s="95">
        <v>56600</v>
      </c>
      <c r="E1757" s="93">
        <v>56600</v>
      </c>
      <c r="F1757" s="93" t="s">
        <v>5</v>
      </c>
      <c r="G1757" s="96">
        <f>Data!$E1757*VLOOKUP(Data!$F1757,tblXrate[],2,FALSE)</f>
        <v>56600</v>
      </c>
      <c r="H1757" s="93" t="s">
        <v>1901</v>
      </c>
      <c r="I1757" s="93" t="s">
        <v>51</v>
      </c>
      <c r="J1757" s="93" t="s">
        <v>14</v>
      </c>
      <c r="K1757" s="93" t="str">
        <f>VLOOKUP(Data!$J1757,tblCountries[[Actual]:[Mapping]],2,FALSE)</f>
        <v>USA</v>
      </c>
      <c r="L1757" s="93" t="str">
        <f>VLOOKUP(Data!$J1757,tblCountries[[Actual]:[Continente]],3,FALSE)</f>
        <v>America</v>
      </c>
      <c r="M1757" s="93" t="s">
        <v>8</v>
      </c>
      <c r="N1757" s="97">
        <v>12</v>
      </c>
      <c r="O1757" s="99" t="s">
        <v>4020</v>
      </c>
      <c r="P1757" s="99" t="s">
        <v>4030</v>
      </c>
      <c r="Q1757" s="100" t="s">
        <v>4049</v>
      </c>
    </row>
    <row r="1758" spans="2:17" ht="15" customHeight="1" x14ac:dyDescent="0.25">
      <c r="B1758" s="93" t="s">
        <v>3753</v>
      </c>
      <c r="C1758" s="94">
        <v>41071.931539351855</v>
      </c>
      <c r="D1758" s="95">
        <v>33600</v>
      </c>
      <c r="E1758" s="93">
        <v>33600</v>
      </c>
      <c r="F1758" s="93" t="s">
        <v>5</v>
      </c>
      <c r="G1758" s="96">
        <f>Data!$E1758*VLOOKUP(Data!$F1758,tblXrate[],2,FALSE)</f>
        <v>33600</v>
      </c>
      <c r="H1758" s="93" t="s">
        <v>746</v>
      </c>
      <c r="I1758" s="93" t="s">
        <v>19</v>
      </c>
      <c r="J1758" s="93" t="s">
        <v>170</v>
      </c>
      <c r="K1758" s="93" t="str">
        <f>VLOOKUP(Data!$J1758,tblCountries[[Actual]:[Mapping]],2,FALSE)</f>
        <v>Singapore</v>
      </c>
      <c r="L1758" s="93" t="str">
        <f>VLOOKUP(Data!$J1758,tblCountries[[Actual]:[Continente]],3,FALSE)</f>
        <v>Asia</v>
      </c>
      <c r="M1758" s="93" t="s">
        <v>12</v>
      </c>
      <c r="N1758" s="97">
        <v>2</v>
      </c>
      <c r="O1758" s="99" t="s">
        <v>4024</v>
      </c>
      <c r="P1758" s="99" t="s">
        <v>4029</v>
      </c>
      <c r="Q1758" s="100" t="s">
        <v>4048</v>
      </c>
    </row>
    <row r="1759" spans="2:17" ht="15" customHeight="1" x14ac:dyDescent="0.25">
      <c r="B1759" s="93" t="s">
        <v>3754</v>
      </c>
      <c r="C1759" s="94">
        <v>41071.931944444441</v>
      </c>
      <c r="D1759" s="95">
        <v>33600</v>
      </c>
      <c r="E1759" s="93">
        <v>33600</v>
      </c>
      <c r="F1759" s="93" t="s">
        <v>5</v>
      </c>
      <c r="G1759" s="96">
        <f>Data!$E1759*VLOOKUP(Data!$F1759,tblXrate[],2,FALSE)</f>
        <v>33600</v>
      </c>
      <c r="H1759" s="93" t="s">
        <v>746</v>
      </c>
      <c r="I1759" s="93" t="s">
        <v>19</v>
      </c>
      <c r="J1759" s="93" t="s">
        <v>170</v>
      </c>
      <c r="K1759" s="93" t="str">
        <f>VLOOKUP(Data!$J1759,tblCountries[[Actual]:[Mapping]],2,FALSE)</f>
        <v>Singapore</v>
      </c>
      <c r="L1759" s="93" t="str">
        <f>VLOOKUP(Data!$J1759,tblCountries[[Actual]:[Continente]],3,FALSE)</f>
        <v>Asia</v>
      </c>
      <c r="M1759" s="93" t="s">
        <v>12</v>
      </c>
      <c r="N1759" s="97">
        <v>2</v>
      </c>
      <c r="O1759" s="99" t="s">
        <v>4024</v>
      </c>
      <c r="P1759" s="99" t="s">
        <v>4029</v>
      </c>
      <c r="Q1759" s="100" t="s">
        <v>4048</v>
      </c>
    </row>
    <row r="1760" spans="2:17" ht="15" customHeight="1" x14ac:dyDescent="0.25">
      <c r="B1760" s="93" t="s">
        <v>3755</v>
      </c>
      <c r="C1760" s="94">
        <v>41072.018136574072</v>
      </c>
      <c r="D1760" s="95">
        <v>100000</v>
      </c>
      <c r="E1760" s="93">
        <v>100000</v>
      </c>
      <c r="F1760" s="93" t="s">
        <v>5</v>
      </c>
      <c r="G1760" s="96">
        <f>Data!$E1760*VLOOKUP(Data!$F1760,tblXrate[],2,FALSE)</f>
        <v>100000</v>
      </c>
      <c r="H1760" s="93" t="s">
        <v>255</v>
      </c>
      <c r="I1760" s="93" t="s">
        <v>19</v>
      </c>
      <c r="J1760" s="93" t="s">
        <v>14</v>
      </c>
      <c r="K1760" s="93" t="str">
        <f>VLOOKUP(Data!$J1760,tblCountries[[Actual]:[Mapping]],2,FALSE)</f>
        <v>USA</v>
      </c>
      <c r="L1760" s="93" t="str">
        <f>VLOOKUP(Data!$J1760,tblCountries[[Actual]:[Continente]],3,FALSE)</f>
        <v>America</v>
      </c>
      <c r="M1760" s="93" t="s">
        <v>12</v>
      </c>
      <c r="N1760" s="97">
        <v>12</v>
      </c>
      <c r="O1760" s="99" t="s">
        <v>4020</v>
      </c>
      <c r="P1760" s="99" t="s">
        <v>4031</v>
      </c>
      <c r="Q1760" s="100" t="s">
        <v>4049</v>
      </c>
    </row>
    <row r="1761" spans="2:17" ht="15" customHeight="1" x14ac:dyDescent="0.25">
      <c r="B1761" s="93" t="s">
        <v>3756</v>
      </c>
      <c r="C1761" s="94">
        <v>41072.080000000002</v>
      </c>
      <c r="D1761" s="95">
        <v>40000</v>
      </c>
      <c r="E1761" s="93">
        <v>40000</v>
      </c>
      <c r="F1761" s="93" t="s">
        <v>85</v>
      </c>
      <c r="G1761" s="96">
        <f>Data!$E1761*VLOOKUP(Data!$F1761,tblXrate[],2,FALSE)</f>
        <v>39334.460921213074</v>
      </c>
      <c r="H1761" s="93" t="s">
        <v>1902</v>
      </c>
      <c r="I1761" s="93" t="s">
        <v>19</v>
      </c>
      <c r="J1761" s="93" t="s">
        <v>87</v>
      </c>
      <c r="K1761" s="93" t="str">
        <f>VLOOKUP(Data!$J1761,tblCountries[[Actual]:[Mapping]],2,FALSE)</f>
        <v>Canada</v>
      </c>
      <c r="L1761" s="93" t="str">
        <f>VLOOKUP(Data!$J1761,tblCountries[[Actual]:[Continente]],3,FALSE)</f>
        <v>America</v>
      </c>
      <c r="M1761" s="93" t="s">
        <v>24</v>
      </c>
      <c r="N1761" s="97">
        <v>1</v>
      </c>
      <c r="O1761" s="99" t="s">
        <v>4024</v>
      </c>
      <c r="P1761" s="99" t="s">
        <v>4029</v>
      </c>
      <c r="Q1761" s="100" t="s">
        <v>4048</v>
      </c>
    </row>
    <row r="1762" spans="2:17" ht="15" customHeight="1" x14ac:dyDescent="0.25">
      <c r="B1762" s="93" t="s">
        <v>3757</v>
      </c>
      <c r="C1762" s="94">
        <v>41072.081944444442</v>
      </c>
      <c r="D1762" s="95">
        <v>400000</v>
      </c>
      <c r="E1762" s="93">
        <v>400000</v>
      </c>
      <c r="F1762" s="93" t="s">
        <v>39</v>
      </c>
      <c r="G1762" s="96">
        <f>Data!$E1762*VLOOKUP(Data!$F1762,tblXrate[],2,FALSE)</f>
        <v>7123.1666749770275</v>
      </c>
      <c r="H1762" s="93" t="s">
        <v>41</v>
      </c>
      <c r="I1762" s="93" t="s">
        <v>19</v>
      </c>
      <c r="J1762" s="93" t="s">
        <v>7</v>
      </c>
      <c r="K1762" s="93" t="str">
        <f>VLOOKUP(Data!$J1762,tblCountries[[Actual]:[Mapping]],2,FALSE)</f>
        <v>India</v>
      </c>
      <c r="L1762" s="93" t="str">
        <f>VLOOKUP(Data!$J1762,tblCountries[[Actual]:[Continente]],3,FALSE)</f>
        <v>Asia</v>
      </c>
      <c r="M1762" s="93" t="s">
        <v>17</v>
      </c>
      <c r="N1762" s="97">
        <v>3</v>
      </c>
      <c r="O1762" s="99" t="s">
        <v>4024</v>
      </c>
      <c r="P1762" s="99" t="s">
        <v>4027</v>
      </c>
      <c r="Q1762" s="100" t="s">
        <v>4048</v>
      </c>
    </row>
    <row r="1763" spans="2:17" ht="15" customHeight="1" x14ac:dyDescent="0.25">
      <c r="B1763" s="93" t="s">
        <v>3758</v>
      </c>
      <c r="C1763" s="94">
        <v>41072.113391203704</v>
      </c>
      <c r="D1763" s="95" t="s">
        <v>1903</v>
      </c>
      <c r="E1763" s="93">
        <v>65000</v>
      </c>
      <c r="F1763" s="93" t="s">
        <v>5</v>
      </c>
      <c r="G1763" s="96">
        <f>Data!$E1763*VLOOKUP(Data!$F1763,tblXrate[],2,FALSE)</f>
        <v>65000</v>
      </c>
      <c r="H1763" s="93" t="s">
        <v>1904</v>
      </c>
      <c r="I1763" s="93" t="s">
        <v>19</v>
      </c>
      <c r="J1763" s="93" t="s">
        <v>14</v>
      </c>
      <c r="K1763" s="93" t="str">
        <f>VLOOKUP(Data!$J1763,tblCountries[[Actual]:[Mapping]],2,FALSE)</f>
        <v>USA</v>
      </c>
      <c r="L1763" s="93" t="str">
        <f>VLOOKUP(Data!$J1763,tblCountries[[Actual]:[Continente]],3,FALSE)</f>
        <v>America</v>
      </c>
      <c r="M1763" s="93" t="s">
        <v>8</v>
      </c>
      <c r="N1763" s="97">
        <v>14</v>
      </c>
      <c r="O1763" s="99" t="s">
        <v>4020</v>
      </c>
      <c r="P1763" s="99" t="s">
        <v>4030</v>
      </c>
      <c r="Q1763" s="100" t="s">
        <v>4049</v>
      </c>
    </row>
    <row r="1764" spans="2:17" ht="15" customHeight="1" x14ac:dyDescent="0.25">
      <c r="B1764" s="93" t="s">
        <v>3759</v>
      </c>
      <c r="C1764" s="94">
        <v>41072.124490740738</v>
      </c>
      <c r="D1764" s="95">
        <v>65000</v>
      </c>
      <c r="E1764" s="93">
        <v>65000</v>
      </c>
      <c r="F1764" s="93" t="s">
        <v>5</v>
      </c>
      <c r="G1764" s="96">
        <f>Data!$E1764*VLOOKUP(Data!$F1764,tblXrate[],2,FALSE)</f>
        <v>65000</v>
      </c>
      <c r="H1764" s="93" t="s">
        <v>152</v>
      </c>
      <c r="I1764" s="93" t="s">
        <v>19</v>
      </c>
      <c r="J1764" s="93" t="s">
        <v>14</v>
      </c>
      <c r="K1764" s="93" t="str">
        <f>VLOOKUP(Data!$J1764,tblCountries[[Actual]:[Mapping]],2,FALSE)</f>
        <v>USA</v>
      </c>
      <c r="L1764" s="93" t="str">
        <f>VLOOKUP(Data!$J1764,tblCountries[[Actual]:[Continente]],3,FALSE)</f>
        <v>America</v>
      </c>
      <c r="M1764" s="93" t="s">
        <v>17</v>
      </c>
      <c r="N1764" s="97">
        <v>10</v>
      </c>
      <c r="O1764" s="99" t="s">
        <v>4020</v>
      </c>
      <c r="P1764" s="99" t="s">
        <v>4030</v>
      </c>
      <c r="Q1764" s="100" t="s">
        <v>4049</v>
      </c>
    </row>
    <row r="1765" spans="2:17" ht="15" customHeight="1" x14ac:dyDescent="0.25">
      <c r="B1765" s="93" t="s">
        <v>3760</v>
      </c>
      <c r="C1765" s="94">
        <v>41072.147534722222</v>
      </c>
      <c r="D1765" s="95">
        <v>65000</v>
      </c>
      <c r="E1765" s="93">
        <v>65000</v>
      </c>
      <c r="F1765" s="93" t="s">
        <v>5</v>
      </c>
      <c r="G1765" s="96">
        <f>Data!$E1765*VLOOKUP(Data!$F1765,tblXrate[],2,FALSE)</f>
        <v>65000</v>
      </c>
      <c r="H1765" s="93" t="s">
        <v>295</v>
      </c>
      <c r="I1765" s="93" t="s">
        <v>487</v>
      </c>
      <c r="J1765" s="93" t="s">
        <v>14</v>
      </c>
      <c r="K1765" s="93" t="str">
        <f>VLOOKUP(Data!$J1765,tblCountries[[Actual]:[Mapping]],2,FALSE)</f>
        <v>USA</v>
      </c>
      <c r="L1765" s="93" t="str">
        <f>VLOOKUP(Data!$J1765,tblCountries[[Actual]:[Continente]],3,FALSE)</f>
        <v>America</v>
      </c>
      <c r="M1765" s="93" t="s">
        <v>17</v>
      </c>
      <c r="N1765" s="97">
        <v>13</v>
      </c>
      <c r="O1765" s="99" t="s">
        <v>4020</v>
      </c>
      <c r="P1765" s="99" t="s">
        <v>4030</v>
      </c>
      <c r="Q1765" s="100" t="s">
        <v>4049</v>
      </c>
    </row>
    <row r="1766" spans="2:17" ht="15" customHeight="1" x14ac:dyDescent="0.25">
      <c r="B1766" s="93" t="s">
        <v>3761</v>
      </c>
      <c r="C1766" s="94">
        <v>41072.156539351854</v>
      </c>
      <c r="D1766" s="95">
        <v>78000</v>
      </c>
      <c r="E1766" s="93">
        <v>78000</v>
      </c>
      <c r="F1766" s="93" t="s">
        <v>85</v>
      </c>
      <c r="G1766" s="96">
        <f>Data!$E1766*VLOOKUP(Data!$F1766,tblXrate[],2,FALSE)</f>
        <v>76702.198796365497</v>
      </c>
      <c r="H1766" s="93" t="s">
        <v>1905</v>
      </c>
      <c r="I1766" s="93" t="s">
        <v>19</v>
      </c>
      <c r="J1766" s="93" t="s">
        <v>87</v>
      </c>
      <c r="K1766" s="93" t="str">
        <f>VLOOKUP(Data!$J1766,tblCountries[[Actual]:[Mapping]],2,FALSE)</f>
        <v>Canada</v>
      </c>
      <c r="L1766" s="93" t="str">
        <f>VLOOKUP(Data!$J1766,tblCountries[[Actual]:[Continente]],3,FALSE)</f>
        <v>America</v>
      </c>
      <c r="M1766" s="93" t="s">
        <v>12</v>
      </c>
      <c r="N1766" s="97">
        <v>4</v>
      </c>
      <c r="O1766" s="99" t="s">
        <v>4024</v>
      </c>
      <c r="P1766" s="99" t="s">
        <v>4030</v>
      </c>
      <c r="Q1766" s="100" t="s">
        <v>4049</v>
      </c>
    </row>
    <row r="1767" spans="2:17" ht="15" customHeight="1" x14ac:dyDescent="0.25">
      <c r="B1767" s="93" t="s">
        <v>3762</v>
      </c>
      <c r="C1767" s="94">
        <v>41072.275138888886</v>
      </c>
      <c r="D1767" s="95">
        <v>63000</v>
      </c>
      <c r="E1767" s="93">
        <v>63000</v>
      </c>
      <c r="F1767" s="93" t="s">
        <v>5</v>
      </c>
      <c r="G1767" s="96">
        <f>Data!$E1767*VLOOKUP(Data!$F1767,tblXrate[],2,FALSE)</f>
        <v>63000</v>
      </c>
      <c r="H1767" s="93" t="s">
        <v>107</v>
      </c>
      <c r="I1767" s="93" t="s">
        <v>19</v>
      </c>
      <c r="J1767" s="93" t="s">
        <v>14</v>
      </c>
      <c r="K1767" s="93" t="str">
        <f>VLOOKUP(Data!$J1767,tblCountries[[Actual]:[Mapping]],2,FALSE)</f>
        <v>USA</v>
      </c>
      <c r="L1767" s="93" t="str">
        <f>VLOOKUP(Data!$J1767,tblCountries[[Actual]:[Continente]],3,FALSE)</f>
        <v>America</v>
      </c>
      <c r="M1767" s="93" t="s">
        <v>12</v>
      </c>
      <c r="N1767" s="97">
        <v>10</v>
      </c>
      <c r="O1767" s="99" t="s">
        <v>4020</v>
      </c>
      <c r="P1767" s="99" t="s">
        <v>4030</v>
      </c>
      <c r="Q1767" s="100" t="s">
        <v>4049</v>
      </c>
    </row>
    <row r="1768" spans="2:17" ht="15" customHeight="1" x14ac:dyDescent="0.25">
      <c r="B1768" s="93" t="s">
        <v>3763</v>
      </c>
      <c r="C1768" s="94">
        <v>41072.358506944445</v>
      </c>
      <c r="D1768" s="95">
        <v>87000</v>
      </c>
      <c r="E1768" s="93">
        <v>87000</v>
      </c>
      <c r="F1768" s="93" t="s">
        <v>5</v>
      </c>
      <c r="G1768" s="96">
        <f>Data!$E1768*VLOOKUP(Data!$F1768,tblXrate[],2,FALSE)</f>
        <v>87000</v>
      </c>
      <c r="H1768" s="93" t="s">
        <v>1906</v>
      </c>
      <c r="I1768" s="93" t="s">
        <v>3939</v>
      </c>
      <c r="J1768" s="93" t="s">
        <v>14</v>
      </c>
      <c r="K1768" s="93" t="str">
        <f>VLOOKUP(Data!$J1768,tblCountries[[Actual]:[Mapping]],2,FALSE)</f>
        <v>USA</v>
      </c>
      <c r="L1768" s="93" t="str">
        <f>VLOOKUP(Data!$J1768,tblCountries[[Actual]:[Continente]],3,FALSE)</f>
        <v>America</v>
      </c>
      <c r="M1768" s="93" t="s">
        <v>8</v>
      </c>
      <c r="N1768" s="97">
        <v>3</v>
      </c>
      <c r="O1768" s="99" t="s">
        <v>4024</v>
      </c>
      <c r="P1768" s="99" t="s">
        <v>4030</v>
      </c>
      <c r="Q1768" s="100" t="s">
        <v>4049</v>
      </c>
    </row>
    <row r="1769" spans="2:17" ht="15" customHeight="1" x14ac:dyDescent="0.25">
      <c r="B1769" s="93" t="s">
        <v>3764</v>
      </c>
      <c r="C1769" s="94">
        <v>41072.365451388891</v>
      </c>
      <c r="D1769" s="95">
        <v>45000</v>
      </c>
      <c r="E1769" s="93">
        <v>45000</v>
      </c>
      <c r="F1769" s="93" t="s">
        <v>5</v>
      </c>
      <c r="G1769" s="96">
        <f>Data!$E1769*VLOOKUP(Data!$F1769,tblXrate[],2,FALSE)</f>
        <v>45000</v>
      </c>
      <c r="H1769" s="93" t="s">
        <v>1907</v>
      </c>
      <c r="I1769" s="93" t="s">
        <v>19</v>
      </c>
      <c r="J1769" s="93" t="s">
        <v>14</v>
      </c>
      <c r="K1769" s="93" t="str">
        <f>VLOOKUP(Data!$J1769,tblCountries[[Actual]:[Mapping]],2,FALSE)</f>
        <v>USA</v>
      </c>
      <c r="L1769" s="93" t="str">
        <f>VLOOKUP(Data!$J1769,tblCountries[[Actual]:[Continente]],3,FALSE)</f>
        <v>America</v>
      </c>
      <c r="M1769" s="93" t="s">
        <v>8</v>
      </c>
      <c r="N1769" s="97">
        <v>4</v>
      </c>
      <c r="O1769" s="99" t="s">
        <v>4024</v>
      </c>
      <c r="P1769" s="99" t="s">
        <v>4029</v>
      </c>
      <c r="Q1769" s="100" t="s">
        <v>4048</v>
      </c>
    </row>
    <row r="1770" spans="2:17" ht="15" customHeight="1" x14ac:dyDescent="0.25">
      <c r="B1770" s="93" t="s">
        <v>3765</v>
      </c>
      <c r="C1770" s="94">
        <v>41072.510949074072</v>
      </c>
      <c r="D1770" s="95">
        <v>85000</v>
      </c>
      <c r="E1770" s="93">
        <v>85000</v>
      </c>
      <c r="F1770" s="93" t="s">
        <v>5</v>
      </c>
      <c r="G1770" s="96">
        <f>Data!$E1770*VLOOKUP(Data!$F1770,tblXrate[],2,FALSE)</f>
        <v>85000</v>
      </c>
      <c r="H1770" s="93" t="s">
        <v>1908</v>
      </c>
      <c r="I1770" s="93" t="s">
        <v>19</v>
      </c>
      <c r="J1770" s="93" t="s">
        <v>14</v>
      </c>
      <c r="K1770" s="93" t="str">
        <f>VLOOKUP(Data!$J1770,tblCountries[[Actual]:[Mapping]],2,FALSE)</f>
        <v>USA</v>
      </c>
      <c r="L1770" s="93" t="str">
        <f>VLOOKUP(Data!$J1770,tblCountries[[Actual]:[Continente]],3,FALSE)</f>
        <v>America</v>
      </c>
      <c r="M1770" s="93" t="s">
        <v>12</v>
      </c>
      <c r="N1770" s="97">
        <v>3</v>
      </c>
      <c r="O1770" s="99" t="s">
        <v>4024</v>
      </c>
      <c r="P1770" s="99" t="s">
        <v>4030</v>
      </c>
      <c r="Q1770" s="100" t="s">
        <v>4049</v>
      </c>
    </row>
    <row r="1771" spans="2:17" ht="15" customHeight="1" x14ac:dyDescent="0.25">
      <c r="B1771" s="93" t="s">
        <v>3766</v>
      </c>
      <c r="C1771" s="94">
        <v>41072.631504629629</v>
      </c>
      <c r="D1771" s="95">
        <v>156000</v>
      </c>
      <c r="E1771" s="93">
        <v>156000</v>
      </c>
      <c r="F1771" s="93" t="s">
        <v>81</v>
      </c>
      <c r="G1771" s="96">
        <f>Data!$E1771*VLOOKUP(Data!$F1771,tblXrate[],2,FALSE)</f>
        <v>159105.90639881117</v>
      </c>
      <c r="H1771" s="93" t="s">
        <v>1909</v>
      </c>
      <c r="I1771" s="93" t="s">
        <v>278</v>
      </c>
      <c r="J1771" s="93" t="s">
        <v>83</v>
      </c>
      <c r="K1771" s="93" t="str">
        <f>VLOOKUP(Data!$J1771,tblCountries[[Actual]:[Mapping]],2,FALSE)</f>
        <v>Australia</v>
      </c>
      <c r="L1771" s="93" t="str">
        <f>VLOOKUP(Data!$J1771,tblCountries[[Actual]:[Continente]],3,FALSE)</f>
        <v>Oceania</v>
      </c>
      <c r="M1771" s="93" t="s">
        <v>17</v>
      </c>
      <c r="N1771" s="97">
        <v>12</v>
      </c>
      <c r="O1771" s="99" t="s">
        <v>4020</v>
      </c>
      <c r="P1771" s="99" t="s">
        <v>4031</v>
      </c>
      <c r="Q1771" s="100" t="s">
        <v>4049</v>
      </c>
    </row>
    <row r="1772" spans="2:17" ht="15" customHeight="1" x14ac:dyDescent="0.25">
      <c r="B1772" s="93" t="s">
        <v>3767</v>
      </c>
      <c r="C1772" s="94">
        <v>41072.665694444448</v>
      </c>
      <c r="D1772" s="95">
        <v>560000</v>
      </c>
      <c r="E1772" s="93">
        <v>560000</v>
      </c>
      <c r="F1772" s="93" t="s">
        <v>39</v>
      </c>
      <c r="G1772" s="96">
        <f>Data!$E1772*VLOOKUP(Data!$F1772,tblXrate[],2,FALSE)</f>
        <v>9972.4333449678379</v>
      </c>
      <c r="H1772" s="93" t="s">
        <v>1910</v>
      </c>
      <c r="I1772" s="93" t="s">
        <v>51</v>
      </c>
      <c r="J1772" s="93" t="s">
        <v>7</v>
      </c>
      <c r="K1772" s="93" t="str">
        <f>VLOOKUP(Data!$J1772,tblCountries[[Actual]:[Mapping]],2,FALSE)</f>
        <v>India</v>
      </c>
      <c r="L1772" s="93" t="str">
        <f>VLOOKUP(Data!$J1772,tblCountries[[Actual]:[Continente]],3,FALSE)</f>
        <v>Asia</v>
      </c>
      <c r="M1772" s="93" t="s">
        <v>17</v>
      </c>
      <c r="N1772" s="97">
        <v>4</v>
      </c>
      <c r="O1772" s="99" t="s">
        <v>4024</v>
      </c>
      <c r="P1772" s="99" t="s">
        <v>4027</v>
      </c>
      <c r="Q1772" s="100" t="s">
        <v>4048</v>
      </c>
    </row>
    <row r="1773" spans="2:17" ht="15" customHeight="1" x14ac:dyDescent="0.25">
      <c r="B1773" s="93" t="s">
        <v>3768</v>
      </c>
      <c r="C1773" s="94">
        <v>41072.678067129629</v>
      </c>
      <c r="D1773" s="95">
        <v>14000</v>
      </c>
      <c r="E1773" s="93">
        <v>14000</v>
      </c>
      <c r="F1773" s="93" t="s">
        <v>5</v>
      </c>
      <c r="G1773" s="96">
        <f>Data!$E1773*VLOOKUP(Data!$F1773,tblXrate[],2,FALSE)</f>
        <v>14000</v>
      </c>
      <c r="H1773" s="93" t="s">
        <v>51</v>
      </c>
      <c r="I1773" s="93" t="s">
        <v>51</v>
      </c>
      <c r="J1773" s="93" t="s">
        <v>7</v>
      </c>
      <c r="K1773" s="93" t="str">
        <f>VLOOKUP(Data!$J1773,tblCountries[[Actual]:[Mapping]],2,FALSE)</f>
        <v>India</v>
      </c>
      <c r="L1773" s="93" t="str">
        <f>VLOOKUP(Data!$J1773,tblCountries[[Actual]:[Continente]],3,FALSE)</f>
        <v>Asia</v>
      </c>
      <c r="M1773" s="93" t="s">
        <v>8</v>
      </c>
      <c r="N1773" s="97">
        <v>5</v>
      </c>
      <c r="O1773" s="98" t="s">
        <v>4021</v>
      </c>
      <c r="P1773" s="99" t="s">
        <v>4028</v>
      </c>
      <c r="Q1773" s="100" t="s">
        <v>4048</v>
      </c>
    </row>
    <row r="1774" spans="2:17" ht="15" customHeight="1" x14ac:dyDescent="0.25">
      <c r="B1774" s="93" t="s">
        <v>3769</v>
      </c>
      <c r="C1774" s="94">
        <v>41072.756921296299</v>
      </c>
      <c r="D1774" s="95" t="s">
        <v>1311</v>
      </c>
      <c r="E1774" s="93">
        <v>32000</v>
      </c>
      <c r="F1774" s="93" t="s">
        <v>68</v>
      </c>
      <c r="G1774" s="96">
        <f>Data!$E1774*VLOOKUP(Data!$F1774,tblXrate[],2,FALSE)</f>
        <v>50437.70470615309</v>
      </c>
      <c r="H1774" s="93" t="s">
        <v>206</v>
      </c>
      <c r="I1774" s="93" t="s">
        <v>19</v>
      </c>
      <c r="J1774" s="93" t="s">
        <v>70</v>
      </c>
      <c r="K1774" s="93" t="str">
        <f>VLOOKUP(Data!$J1774,tblCountries[[Actual]:[Mapping]],2,FALSE)</f>
        <v>UK</v>
      </c>
      <c r="L1774" s="93" t="str">
        <f>VLOOKUP(Data!$J1774,tblCountries[[Actual]:[Continente]],3,FALSE)</f>
        <v>Europa</v>
      </c>
      <c r="M1774" s="93" t="s">
        <v>8</v>
      </c>
      <c r="N1774" s="97">
        <v>20</v>
      </c>
      <c r="O1774" s="99" t="s">
        <v>4022</v>
      </c>
      <c r="P1774" s="99" t="s">
        <v>4030</v>
      </c>
      <c r="Q1774" s="100" t="s">
        <v>4049</v>
      </c>
    </row>
    <row r="1775" spans="2:17" ht="15" customHeight="1" x14ac:dyDescent="0.25">
      <c r="B1775" s="93" t="s">
        <v>3770</v>
      </c>
      <c r="C1775" s="94">
        <v>41072.769895833335</v>
      </c>
      <c r="D1775" s="95">
        <v>32000</v>
      </c>
      <c r="E1775" s="93">
        <v>32000</v>
      </c>
      <c r="F1775" s="93" t="s">
        <v>68</v>
      </c>
      <c r="G1775" s="96">
        <f>Data!$E1775*VLOOKUP(Data!$F1775,tblXrate[],2,FALSE)</f>
        <v>50437.70470615309</v>
      </c>
      <c r="H1775" s="93" t="s">
        <v>13</v>
      </c>
      <c r="I1775" s="93" t="s">
        <v>19</v>
      </c>
      <c r="J1775" s="93" t="s">
        <v>70</v>
      </c>
      <c r="K1775" s="93" t="str">
        <f>VLOOKUP(Data!$J1775,tblCountries[[Actual]:[Mapping]],2,FALSE)</f>
        <v>UK</v>
      </c>
      <c r="L1775" s="93" t="str">
        <f>VLOOKUP(Data!$J1775,tblCountries[[Actual]:[Continente]],3,FALSE)</f>
        <v>Europa</v>
      </c>
      <c r="M1775" s="93" t="s">
        <v>12</v>
      </c>
      <c r="N1775" s="97">
        <v>1</v>
      </c>
      <c r="O1775" s="99" t="s">
        <v>4024</v>
      </c>
      <c r="P1775" s="99" t="s">
        <v>4030</v>
      </c>
      <c r="Q1775" s="100" t="s">
        <v>4049</v>
      </c>
    </row>
    <row r="1776" spans="2:17" ht="15" customHeight="1" x14ac:dyDescent="0.25">
      <c r="B1776" s="93" t="s">
        <v>3771</v>
      </c>
      <c r="C1776" s="94">
        <v>41072.841249999998</v>
      </c>
      <c r="D1776" s="95">
        <v>8900</v>
      </c>
      <c r="E1776" s="93">
        <v>1281600</v>
      </c>
      <c r="F1776" s="93" t="s">
        <v>31</v>
      </c>
      <c r="G1776" s="96">
        <f>Data!$E1776*VLOOKUP(Data!$F1776,tblXrate[],2,FALSE)</f>
        <v>13603.016099449767</v>
      </c>
      <c r="H1776" s="93" t="s">
        <v>1911</v>
      </c>
      <c r="I1776" s="93" t="s">
        <v>51</v>
      </c>
      <c r="J1776" s="93" t="s">
        <v>1445</v>
      </c>
      <c r="K1776" s="93" t="str">
        <f>VLOOKUP(Data!$J1776,tblCountries[[Actual]:[Mapping]],2,FALSE)</f>
        <v>Pakistan</v>
      </c>
      <c r="L1776" s="93" t="str">
        <f>VLOOKUP(Data!$J1776,tblCountries[[Actual]:[Continente]],3,FALSE)</f>
        <v>Asia</v>
      </c>
      <c r="M1776" s="93" t="s">
        <v>12</v>
      </c>
      <c r="N1776" s="97">
        <v>8</v>
      </c>
      <c r="O1776" s="98" t="s">
        <v>4021</v>
      </c>
      <c r="P1776" s="99" t="s">
        <v>4028</v>
      </c>
      <c r="Q1776" s="100" t="s">
        <v>4048</v>
      </c>
    </row>
    <row r="1777" spans="2:17" ht="15" customHeight="1" x14ac:dyDescent="0.25">
      <c r="B1777" s="93" t="s">
        <v>3772</v>
      </c>
      <c r="C1777" s="94">
        <v>41072.866354166668</v>
      </c>
      <c r="D1777" s="95" t="s">
        <v>1912</v>
      </c>
      <c r="E1777" s="93">
        <v>145000</v>
      </c>
      <c r="F1777" s="93" t="s">
        <v>81</v>
      </c>
      <c r="G1777" s="96">
        <f>Data!$E1777*VLOOKUP(Data!$F1777,tblXrate[],2,FALSE)</f>
        <v>147886.90017838217</v>
      </c>
      <c r="H1777" s="93" t="s">
        <v>941</v>
      </c>
      <c r="I1777" s="93" t="s">
        <v>487</v>
      </c>
      <c r="J1777" s="93" t="s">
        <v>83</v>
      </c>
      <c r="K1777" s="93" t="str">
        <f>VLOOKUP(Data!$J1777,tblCountries[[Actual]:[Mapping]],2,FALSE)</f>
        <v>Australia</v>
      </c>
      <c r="L1777" s="93" t="str">
        <f>VLOOKUP(Data!$J1777,tblCountries[[Actual]:[Continente]],3,FALSE)</f>
        <v>Oceania</v>
      </c>
      <c r="M1777" s="93" t="s">
        <v>17</v>
      </c>
      <c r="N1777" s="97">
        <v>15</v>
      </c>
      <c r="O1777" s="99" t="s">
        <v>4020</v>
      </c>
      <c r="P1777" s="99" t="s">
        <v>4031</v>
      </c>
      <c r="Q1777" s="100" t="s">
        <v>4049</v>
      </c>
    </row>
    <row r="1778" spans="2:17" ht="15" customHeight="1" x14ac:dyDescent="0.25">
      <c r="B1778" s="93" t="s">
        <v>3773</v>
      </c>
      <c r="C1778" s="94">
        <v>41072.908263888887</v>
      </c>
      <c r="D1778" s="95">
        <v>280000</v>
      </c>
      <c r="E1778" s="93">
        <v>280000</v>
      </c>
      <c r="F1778" s="93" t="s">
        <v>39</v>
      </c>
      <c r="G1778" s="96">
        <f>Data!$E1778*VLOOKUP(Data!$F1778,tblXrate[],2,FALSE)</f>
        <v>4986.216672483919</v>
      </c>
      <c r="H1778" s="93" t="s">
        <v>1913</v>
      </c>
      <c r="I1778" s="93" t="s">
        <v>19</v>
      </c>
      <c r="J1778" s="93" t="s">
        <v>7</v>
      </c>
      <c r="K1778" s="93" t="str">
        <f>VLOOKUP(Data!$J1778,tblCountries[[Actual]:[Mapping]],2,FALSE)</f>
        <v>India</v>
      </c>
      <c r="L1778" s="93" t="str">
        <f>VLOOKUP(Data!$J1778,tblCountries[[Actual]:[Continente]],3,FALSE)</f>
        <v>Asia</v>
      </c>
      <c r="M1778" s="93" t="s">
        <v>12</v>
      </c>
      <c r="N1778" s="97">
        <v>8</v>
      </c>
      <c r="O1778" s="98" t="s">
        <v>4021</v>
      </c>
      <c r="P1778" s="99" t="s">
        <v>4027</v>
      </c>
      <c r="Q1778" s="100" t="s">
        <v>4048</v>
      </c>
    </row>
    <row r="1779" spans="2:17" ht="15" customHeight="1" x14ac:dyDescent="0.25">
      <c r="B1779" s="93" t="s">
        <v>3774</v>
      </c>
      <c r="C1779" s="94">
        <v>41072.915520833332</v>
      </c>
      <c r="D1779" s="95">
        <v>4800</v>
      </c>
      <c r="E1779" s="93">
        <v>4800</v>
      </c>
      <c r="F1779" s="93" t="s">
        <v>5</v>
      </c>
      <c r="G1779" s="96">
        <f>Data!$E1779*VLOOKUP(Data!$F1779,tblXrate[],2,FALSE)</f>
        <v>4800</v>
      </c>
      <c r="H1779" s="93" t="s">
        <v>1914</v>
      </c>
      <c r="I1779" s="93" t="s">
        <v>51</v>
      </c>
      <c r="J1779" s="93" t="s">
        <v>7</v>
      </c>
      <c r="K1779" s="93" t="str">
        <f>VLOOKUP(Data!$J1779,tblCountries[[Actual]:[Mapping]],2,FALSE)</f>
        <v>India</v>
      </c>
      <c r="L1779" s="93" t="str">
        <f>VLOOKUP(Data!$J1779,tblCountries[[Actual]:[Continente]],3,FALSE)</f>
        <v>Asia</v>
      </c>
      <c r="M1779" s="93" t="s">
        <v>12</v>
      </c>
      <c r="N1779" s="97">
        <v>3</v>
      </c>
      <c r="O1779" s="99" t="s">
        <v>4024</v>
      </c>
      <c r="P1779" s="99" t="s">
        <v>4027</v>
      </c>
      <c r="Q1779" s="100" t="s">
        <v>4048</v>
      </c>
    </row>
    <row r="1780" spans="2:17" ht="15" customHeight="1" x14ac:dyDescent="0.25">
      <c r="B1780" s="93" t="s">
        <v>3775</v>
      </c>
      <c r="C1780" s="94">
        <v>41073.014050925929</v>
      </c>
      <c r="D1780" s="95" t="s">
        <v>1915</v>
      </c>
      <c r="E1780" s="93">
        <v>450000</v>
      </c>
      <c r="F1780" s="93" t="s">
        <v>39</v>
      </c>
      <c r="G1780" s="96">
        <f>Data!$E1780*VLOOKUP(Data!$F1780,tblXrate[],2,FALSE)</f>
        <v>8013.5625093491553</v>
      </c>
      <c r="H1780" s="93" t="s">
        <v>718</v>
      </c>
      <c r="I1780" s="93" t="s">
        <v>3938</v>
      </c>
      <c r="J1780" s="93" t="s">
        <v>7</v>
      </c>
      <c r="K1780" s="93" t="str">
        <f>VLOOKUP(Data!$J1780,tblCountries[[Actual]:[Mapping]],2,FALSE)</f>
        <v>India</v>
      </c>
      <c r="L1780" s="93" t="str">
        <f>VLOOKUP(Data!$J1780,tblCountries[[Actual]:[Continente]],3,FALSE)</f>
        <v>Asia</v>
      </c>
      <c r="M1780" s="93" t="s">
        <v>8</v>
      </c>
      <c r="N1780" s="97">
        <v>4</v>
      </c>
      <c r="O1780" s="99" t="s">
        <v>4024</v>
      </c>
      <c r="P1780" s="99" t="s">
        <v>4027</v>
      </c>
      <c r="Q1780" s="100" t="s">
        <v>4048</v>
      </c>
    </row>
    <row r="1781" spans="2:17" ht="15" customHeight="1" x14ac:dyDescent="0.25">
      <c r="B1781" s="93" t="s">
        <v>3776</v>
      </c>
      <c r="C1781" s="94">
        <v>41073.016331018516</v>
      </c>
      <c r="D1781" s="95">
        <v>80000</v>
      </c>
      <c r="E1781" s="93">
        <v>80000</v>
      </c>
      <c r="F1781" s="93" t="s">
        <v>5</v>
      </c>
      <c r="G1781" s="96">
        <f>Data!$E1781*VLOOKUP(Data!$F1781,tblXrate[],2,FALSE)</f>
        <v>80000</v>
      </c>
      <c r="H1781" s="93" t="s">
        <v>1916</v>
      </c>
      <c r="I1781" s="93" t="s">
        <v>51</v>
      </c>
      <c r="J1781" s="93" t="s">
        <v>14</v>
      </c>
      <c r="K1781" s="93" t="str">
        <f>VLOOKUP(Data!$J1781,tblCountries[[Actual]:[Mapping]],2,FALSE)</f>
        <v>USA</v>
      </c>
      <c r="L1781" s="93" t="str">
        <f>VLOOKUP(Data!$J1781,tblCountries[[Actual]:[Continente]],3,FALSE)</f>
        <v>America</v>
      </c>
      <c r="M1781" s="93" t="s">
        <v>8</v>
      </c>
      <c r="N1781" s="97">
        <v>2</v>
      </c>
      <c r="O1781" s="99" t="s">
        <v>4024</v>
      </c>
      <c r="P1781" s="99" t="s">
        <v>4030</v>
      </c>
      <c r="Q1781" s="100" t="s">
        <v>4049</v>
      </c>
    </row>
    <row r="1782" spans="2:17" ht="15" customHeight="1" x14ac:dyDescent="0.25">
      <c r="B1782" s="93" t="s">
        <v>3777</v>
      </c>
      <c r="C1782" s="94">
        <v>41073.025972222225</v>
      </c>
      <c r="D1782" s="95" t="s">
        <v>1265</v>
      </c>
      <c r="E1782" s="93">
        <v>45000</v>
      </c>
      <c r="F1782" s="93" t="s">
        <v>21</v>
      </c>
      <c r="G1782" s="96">
        <f>Data!$E1782*VLOOKUP(Data!$F1782,tblXrate[],2,FALSE)</f>
        <v>57167.974754622352</v>
      </c>
      <c r="H1782" s="93" t="s">
        <v>1917</v>
      </c>
      <c r="I1782" s="93" t="s">
        <v>19</v>
      </c>
      <c r="J1782" s="93" t="s">
        <v>627</v>
      </c>
      <c r="K1782" s="93" t="str">
        <f>VLOOKUP(Data!$J1782,tblCountries[[Actual]:[Mapping]],2,FALSE)</f>
        <v>Netherlands</v>
      </c>
      <c r="L1782" s="93" t="str">
        <f>VLOOKUP(Data!$J1782,tblCountries[[Actual]:[Continente]],3,FALSE)</f>
        <v>Europa</v>
      </c>
      <c r="M1782" s="93" t="s">
        <v>17</v>
      </c>
      <c r="N1782" s="97">
        <v>14</v>
      </c>
      <c r="O1782" s="99" t="s">
        <v>4020</v>
      </c>
      <c r="P1782" s="99" t="s">
        <v>4030</v>
      </c>
      <c r="Q1782" s="100" t="s">
        <v>4049</v>
      </c>
    </row>
    <row r="1783" spans="2:17" ht="15" customHeight="1" x14ac:dyDescent="0.25">
      <c r="B1783" s="93" t="s">
        <v>3778</v>
      </c>
      <c r="C1783" s="94">
        <v>41073.034953703704</v>
      </c>
      <c r="D1783" s="95">
        <v>20000</v>
      </c>
      <c r="E1783" s="93">
        <v>20000</v>
      </c>
      <c r="F1783" s="93" t="s">
        <v>5</v>
      </c>
      <c r="G1783" s="96">
        <f>Data!$E1783*VLOOKUP(Data!$F1783,tblXrate[],2,FALSE)</f>
        <v>20000</v>
      </c>
      <c r="H1783" s="93" t="s">
        <v>1918</v>
      </c>
      <c r="I1783" s="93" t="s">
        <v>19</v>
      </c>
      <c r="J1783" s="93" t="s">
        <v>87</v>
      </c>
      <c r="K1783" s="93" t="str">
        <f>VLOOKUP(Data!$J1783,tblCountries[[Actual]:[Mapping]],2,FALSE)</f>
        <v>Canada</v>
      </c>
      <c r="L1783" s="93" t="str">
        <f>VLOOKUP(Data!$J1783,tblCountries[[Actual]:[Continente]],3,FALSE)</f>
        <v>America</v>
      </c>
      <c r="M1783" s="93" t="s">
        <v>17</v>
      </c>
      <c r="N1783" s="97">
        <v>2</v>
      </c>
      <c r="O1783" s="99" t="s">
        <v>4024</v>
      </c>
      <c r="P1783" s="99" t="s">
        <v>4028</v>
      </c>
      <c r="Q1783" s="100" t="s">
        <v>4048</v>
      </c>
    </row>
    <row r="1784" spans="2:17" ht="15" customHeight="1" x14ac:dyDescent="0.25">
      <c r="B1784" s="93" t="s">
        <v>3779</v>
      </c>
      <c r="C1784" s="94">
        <v>41073.080821759257</v>
      </c>
      <c r="D1784" s="95">
        <v>70000</v>
      </c>
      <c r="E1784" s="93">
        <v>70000</v>
      </c>
      <c r="F1784" s="93" t="s">
        <v>5</v>
      </c>
      <c r="G1784" s="96">
        <f>Data!$E1784*VLOOKUP(Data!$F1784,tblXrate[],2,FALSE)</f>
        <v>70000</v>
      </c>
      <c r="H1784" s="93" t="s">
        <v>41</v>
      </c>
      <c r="I1784" s="93" t="s">
        <v>19</v>
      </c>
      <c r="J1784" s="93" t="s">
        <v>14</v>
      </c>
      <c r="K1784" s="93" t="str">
        <f>VLOOKUP(Data!$J1784,tblCountries[[Actual]:[Mapping]],2,FALSE)</f>
        <v>USA</v>
      </c>
      <c r="L1784" s="93" t="str">
        <f>VLOOKUP(Data!$J1784,tblCountries[[Actual]:[Continente]],3,FALSE)</f>
        <v>America</v>
      </c>
      <c r="M1784" s="93" t="s">
        <v>17</v>
      </c>
      <c r="N1784" s="97">
        <v>5</v>
      </c>
      <c r="O1784" s="98" t="s">
        <v>4021</v>
      </c>
      <c r="P1784" s="99" t="s">
        <v>4030</v>
      </c>
      <c r="Q1784" s="100" t="s">
        <v>4049</v>
      </c>
    </row>
    <row r="1785" spans="2:17" ht="15" customHeight="1" x14ac:dyDescent="0.25">
      <c r="B1785" s="93" t="s">
        <v>3780</v>
      </c>
      <c r="C1785" s="94">
        <v>41073.141030092593</v>
      </c>
      <c r="D1785" s="95" t="s">
        <v>1919</v>
      </c>
      <c r="E1785" s="93">
        <v>214000</v>
      </c>
      <c r="F1785" s="93" t="s">
        <v>5</v>
      </c>
      <c r="G1785" s="96">
        <f>Data!$E1785*VLOOKUP(Data!$F1785,tblXrate[],2,FALSE)</f>
        <v>214000</v>
      </c>
      <c r="H1785" s="93" t="s">
        <v>1920</v>
      </c>
      <c r="I1785" s="93" t="s">
        <v>487</v>
      </c>
      <c r="J1785" s="93" t="s">
        <v>14</v>
      </c>
      <c r="K1785" s="93" t="str">
        <f>VLOOKUP(Data!$J1785,tblCountries[[Actual]:[Mapping]],2,FALSE)</f>
        <v>USA</v>
      </c>
      <c r="L1785" s="93" t="str">
        <f>VLOOKUP(Data!$J1785,tblCountries[[Actual]:[Continente]],3,FALSE)</f>
        <v>America</v>
      </c>
      <c r="M1785" s="93" t="s">
        <v>12</v>
      </c>
      <c r="N1785" s="97">
        <v>20</v>
      </c>
      <c r="O1785" s="99" t="s">
        <v>4022</v>
      </c>
      <c r="P1785" s="99" t="s">
        <v>4026</v>
      </c>
      <c r="Q1785" s="100" t="s">
        <v>4049</v>
      </c>
    </row>
    <row r="1786" spans="2:17" ht="15" customHeight="1" x14ac:dyDescent="0.25">
      <c r="B1786" s="93" t="s">
        <v>3781</v>
      </c>
      <c r="C1786" s="94">
        <v>41073.158784722225</v>
      </c>
      <c r="D1786" s="95">
        <v>78000</v>
      </c>
      <c r="E1786" s="93">
        <v>78000</v>
      </c>
      <c r="F1786" s="93" t="s">
        <v>5</v>
      </c>
      <c r="G1786" s="96">
        <f>Data!$E1786*VLOOKUP(Data!$F1786,tblXrate[],2,FALSE)</f>
        <v>78000</v>
      </c>
      <c r="H1786" s="93" t="s">
        <v>1921</v>
      </c>
      <c r="I1786" s="93" t="s">
        <v>278</v>
      </c>
      <c r="J1786" s="93" t="s">
        <v>14</v>
      </c>
      <c r="K1786" s="93" t="str">
        <f>VLOOKUP(Data!$J1786,tblCountries[[Actual]:[Mapping]],2,FALSE)</f>
        <v>USA</v>
      </c>
      <c r="L1786" s="93" t="str">
        <f>VLOOKUP(Data!$J1786,tblCountries[[Actual]:[Continente]],3,FALSE)</f>
        <v>America</v>
      </c>
      <c r="M1786" s="93" t="s">
        <v>12</v>
      </c>
      <c r="N1786" s="97">
        <v>5</v>
      </c>
      <c r="O1786" s="98" t="s">
        <v>4021</v>
      </c>
      <c r="P1786" s="99" t="s">
        <v>4030</v>
      </c>
      <c r="Q1786" s="100" t="s">
        <v>4049</v>
      </c>
    </row>
    <row r="1787" spans="2:17" ht="15" customHeight="1" x14ac:dyDescent="0.25">
      <c r="B1787" s="93" t="s">
        <v>3782</v>
      </c>
      <c r="C1787" s="94">
        <v>41073.194178240738</v>
      </c>
      <c r="D1787" s="95">
        <v>42307.199999999997</v>
      </c>
      <c r="E1787" s="93">
        <v>42307</v>
      </c>
      <c r="F1787" s="93" t="s">
        <v>5</v>
      </c>
      <c r="G1787" s="96">
        <f>Data!$E1787*VLOOKUP(Data!$F1787,tblXrate[],2,FALSE)</f>
        <v>42307</v>
      </c>
      <c r="H1787" s="93" t="s">
        <v>1922</v>
      </c>
      <c r="I1787" s="93" t="s">
        <v>19</v>
      </c>
      <c r="J1787" s="93" t="s">
        <v>14</v>
      </c>
      <c r="K1787" s="93" t="str">
        <f>VLOOKUP(Data!$J1787,tblCountries[[Actual]:[Mapping]],2,FALSE)</f>
        <v>USA</v>
      </c>
      <c r="L1787" s="93" t="str">
        <f>VLOOKUP(Data!$J1787,tblCountries[[Actual]:[Continente]],3,FALSE)</f>
        <v>America</v>
      </c>
      <c r="M1787" s="93" t="s">
        <v>17</v>
      </c>
      <c r="N1787" s="97">
        <v>25</v>
      </c>
      <c r="O1787" s="99" t="s">
        <v>4023</v>
      </c>
      <c r="P1787" s="99" t="s">
        <v>4029</v>
      </c>
      <c r="Q1787" s="100" t="s">
        <v>4048</v>
      </c>
    </row>
    <row r="1788" spans="2:17" ht="15" customHeight="1" x14ac:dyDescent="0.25">
      <c r="B1788" s="93" t="s">
        <v>3783</v>
      </c>
      <c r="C1788" s="94">
        <v>41073.194479166668</v>
      </c>
      <c r="D1788" s="95">
        <v>33250</v>
      </c>
      <c r="E1788" s="93">
        <v>33250</v>
      </c>
      <c r="F1788" s="93" t="s">
        <v>5</v>
      </c>
      <c r="G1788" s="96">
        <f>Data!$E1788*VLOOKUP(Data!$F1788,tblXrate[],2,FALSE)</f>
        <v>33250</v>
      </c>
      <c r="H1788" s="93" t="s">
        <v>1923</v>
      </c>
      <c r="I1788" s="93" t="s">
        <v>51</v>
      </c>
      <c r="J1788" s="93" t="s">
        <v>14</v>
      </c>
      <c r="K1788" s="93" t="str">
        <f>VLOOKUP(Data!$J1788,tblCountries[[Actual]:[Mapping]],2,FALSE)</f>
        <v>USA</v>
      </c>
      <c r="L1788" s="93" t="str">
        <f>VLOOKUP(Data!$J1788,tblCountries[[Actual]:[Continente]],3,FALSE)</f>
        <v>America</v>
      </c>
      <c r="M1788" s="93" t="s">
        <v>12</v>
      </c>
      <c r="N1788" s="97">
        <v>20</v>
      </c>
      <c r="O1788" s="99" t="s">
        <v>4022</v>
      </c>
      <c r="P1788" s="99" t="s">
        <v>4029</v>
      </c>
      <c r="Q1788" s="100" t="s">
        <v>4048</v>
      </c>
    </row>
    <row r="1789" spans="2:17" ht="15" customHeight="1" x14ac:dyDescent="0.25">
      <c r="B1789" s="93" t="s">
        <v>3784</v>
      </c>
      <c r="C1789" s="94">
        <v>41073.222592592596</v>
      </c>
      <c r="D1789" s="95" t="s">
        <v>1924</v>
      </c>
      <c r="E1789" s="93">
        <v>19200</v>
      </c>
      <c r="F1789" s="93" t="s">
        <v>21</v>
      </c>
      <c r="G1789" s="96">
        <f>Data!$E1789*VLOOKUP(Data!$F1789,tblXrate[],2,FALSE)</f>
        <v>24391.669228638868</v>
      </c>
      <c r="H1789" s="93" t="s">
        <v>1925</v>
      </c>
      <c r="I1789" s="93" t="s">
        <v>19</v>
      </c>
      <c r="J1789" s="93" t="s">
        <v>892</v>
      </c>
      <c r="K1789" s="93" t="str">
        <f>VLOOKUP(Data!$J1789,tblCountries[[Actual]:[Mapping]],2,FALSE)</f>
        <v>italy</v>
      </c>
      <c r="L1789" s="93" t="str">
        <f>VLOOKUP(Data!$J1789,tblCountries[[Actual]:[Continente]],3,FALSE)</f>
        <v>Europa</v>
      </c>
      <c r="M1789" s="93" t="s">
        <v>8</v>
      </c>
      <c r="N1789" s="97">
        <v>10</v>
      </c>
      <c r="O1789" s="99" t="s">
        <v>4020</v>
      </c>
      <c r="P1789" s="99" t="s">
        <v>4029</v>
      </c>
      <c r="Q1789" s="100" t="s">
        <v>4048</v>
      </c>
    </row>
    <row r="1790" spans="2:17" ht="15" customHeight="1" x14ac:dyDescent="0.25">
      <c r="B1790" s="93" t="s">
        <v>3785</v>
      </c>
      <c r="C1790" s="94">
        <v>41073.263472222221</v>
      </c>
      <c r="D1790" s="95">
        <v>120000</v>
      </c>
      <c r="E1790" s="93">
        <v>120000</v>
      </c>
      <c r="F1790" s="93" t="s">
        <v>5</v>
      </c>
      <c r="G1790" s="96">
        <f>Data!$E1790*VLOOKUP(Data!$F1790,tblXrate[],2,FALSE)</f>
        <v>120000</v>
      </c>
      <c r="H1790" s="93" t="s">
        <v>1926</v>
      </c>
      <c r="I1790" s="93" t="s">
        <v>309</v>
      </c>
      <c r="J1790" s="93" t="s">
        <v>14</v>
      </c>
      <c r="K1790" s="93" t="str">
        <f>VLOOKUP(Data!$J1790,tblCountries[[Actual]:[Mapping]],2,FALSE)</f>
        <v>USA</v>
      </c>
      <c r="L1790" s="93" t="str">
        <f>VLOOKUP(Data!$J1790,tblCountries[[Actual]:[Continente]],3,FALSE)</f>
        <v>America</v>
      </c>
      <c r="M1790" s="93" t="s">
        <v>8</v>
      </c>
      <c r="N1790" s="97">
        <v>20</v>
      </c>
      <c r="O1790" s="99" t="s">
        <v>4022</v>
      </c>
      <c r="P1790" s="99" t="s">
        <v>4031</v>
      </c>
      <c r="Q1790" s="100" t="s">
        <v>4049</v>
      </c>
    </row>
    <row r="1791" spans="2:17" ht="15" customHeight="1" x14ac:dyDescent="0.25">
      <c r="B1791" s="93" t="s">
        <v>3786</v>
      </c>
      <c r="C1791" s="94">
        <v>41073.49895833333</v>
      </c>
      <c r="D1791" s="95">
        <v>20000</v>
      </c>
      <c r="E1791" s="93">
        <v>20000</v>
      </c>
      <c r="F1791" s="93" t="s">
        <v>5</v>
      </c>
      <c r="G1791" s="96">
        <f>Data!$E1791*VLOOKUP(Data!$F1791,tblXrate[],2,FALSE)</f>
        <v>20000</v>
      </c>
      <c r="H1791" s="93" t="s">
        <v>1927</v>
      </c>
      <c r="I1791" s="93" t="s">
        <v>19</v>
      </c>
      <c r="J1791" s="93" t="s">
        <v>1928</v>
      </c>
      <c r="K1791" s="93" t="str">
        <f>VLOOKUP(Data!$J1791,tblCountries[[Actual]:[Mapping]],2,FALSE)</f>
        <v>Hong Kong</v>
      </c>
      <c r="L1791" s="93" t="str">
        <f>VLOOKUP(Data!$J1791,tblCountries[[Actual]:[Continente]],3,FALSE)</f>
        <v>Asia</v>
      </c>
      <c r="M1791" s="93" t="s">
        <v>24</v>
      </c>
      <c r="N1791" s="97">
        <v>1</v>
      </c>
      <c r="O1791" s="99" t="s">
        <v>4024</v>
      </c>
      <c r="P1791" s="99" t="s">
        <v>4028</v>
      </c>
      <c r="Q1791" s="100" t="s">
        <v>4048</v>
      </c>
    </row>
    <row r="1792" spans="2:17" ht="15" customHeight="1" x14ac:dyDescent="0.25">
      <c r="B1792" s="93" t="s">
        <v>3787</v>
      </c>
      <c r="C1792" s="94">
        <v>41073.72415509259</v>
      </c>
      <c r="D1792" s="95">
        <v>15000</v>
      </c>
      <c r="E1792" s="93">
        <v>15000</v>
      </c>
      <c r="F1792" s="93" t="s">
        <v>5</v>
      </c>
      <c r="G1792" s="96">
        <f>Data!$E1792*VLOOKUP(Data!$F1792,tblXrate[],2,FALSE)</f>
        <v>15000</v>
      </c>
      <c r="H1792" s="93" t="s">
        <v>999</v>
      </c>
      <c r="I1792" s="93" t="s">
        <v>19</v>
      </c>
      <c r="J1792" s="93" t="s">
        <v>7</v>
      </c>
      <c r="K1792" s="93" t="str">
        <f>VLOOKUP(Data!$J1792,tblCountries[[Actual]:[Mapping]],2,FALSE)</f>
        <v>India</v>
      </c>
      <c r="L1792" s="93" t="str">
        <f>VLOOKUP(Data!$J1792,tblCountries[[Actual]:[Continente]],3,FALSE)</f>
        <v>Asia</v>
      </c>
      <c r="M1792" s="93" t="s">
        <v>17</v>
      </c>
      <c r="N1792" s="97">
        <v>0.3</v>
      </c>
      <c r="O1792" s="99" t="s">
        <v>4024</v>
      </c>
      <c r="P1792" s="99" t="s">
        <v>4028</v>
      </c>
      <c r="Q1792" s="100" t="s">
        <v>4048</v>
      </c>
    </row>
    <row r="1793" spans="2:17" ht="15" customHeight="1" x14ac:dyDescent="0.25">
      <c r="B1793" s="93" t="s">
        <v>3788</v>
      </c>
      <c r="C1793" s="94">
        <v>41073.767361111109</v>
      </c>
      <c r="D1793" s="95" t="s">
        <v>1929</v>
      </c>
      <c r="E1793" s="93">
        <v>1000000</v>
      </c>
      <c r="F1793" s="93" t="s">
        <v>39</v>
      </c>
      <c r="G1793" s="96">
        <f>Data!$E1793*VLOOKUP(Data!$F1793,tblXrate[],2,FALSE)</f>
        <v>17807.916687442568</v>
      </c>
      <c r="H1793" s="93" t="s">
        <v>1930</v>
      </c>
      <c r="I1793" s="93" t="s">
        <v>51</v>
      </c>
      <c r="J1793" s="93" t="s">
        <v>7</v>
      </c>
      <c r="K1793" s="93" t="str">
        <f>VLOOKUP(Data!$J1793,tblCountries[[Actual]:[Mapping]],2,FALSE)</f>
        <v>India</v>
      </c>
      <c r="L1793" s="93" t="str">
        <f>VLOOKUP(Data!$J1793,tblCountries[[Actual]:[Continente]],3,FALSE)</f>
        <v>Asia</v>
      </c>
      <c r="M1793" s="93" t="s">
        <v>17</v>
      </c>
      <c r="N1793" s="97">
        <v>10</v>
      </c>
      <c r="O1793" s="99" t="s">
        <v>4020</v>
      </c>
      <c r="P1793" s="99" t="s">
        <v>4028</v>
      </c>
      <c r="Q1793" s="100" t="s">
        <v>4048</v>
      </c>
    </row>
    <row r="1794" spans="2:17" ht="15" customHeight="1" x14ac:dyDescent="0.25">
      <c r="B1794" s="93" t="s">
        <v>3789</v>
      </c>
      <c r="C1794" s="94">
        <v>41073.805844907409</v>
      </c>
      <c r="D1794" s="95">
        <v>900000</v>
      </c>
      <c r="E1794" s="93">
        <v>900000</v>
      </c>
      <c r="F1794" s="93" t="s">
        <v>39</v>
      </c>
      <c r="G1794" s="96">
        <f>Data!$E1794*VLOOKUP(Data!$F1794,tblXrate[],2,FALSE)</f>
        <v>16027.125018698311</v>
      </c>
      <c r="H1794" s="93" t="s">
        <v>1931</v>
      </c>
      <c r="I1794" s="93" t="s">
        <v>51</v>
      </c>
      <c r="J1794" s="93" t="s">
        <v>7</v>
      </c>
      <c r="K1794" s="93" t="str">
        <f>VLOOKUP(Data!$J1794,tblCountries[[Actual]:[Mapping]],2,FALSE)</f>
        <v>India</v>
      </c>
      <c r="L1794" s="93" t="str">
        <f>VLOOKUP(Data!$J1794,tblCountries[[Actual]:[Continente]],3,FALSE)</f>
        <v>Asia</v>
      </c>
      <c r="M1794" s="93" t="s">
        <v>17</v>
      </c>
      <c r="N1794" s="97">
        <v>6</v>
      </c>
      <c r="O1794" s="98" t="s">
        <v>4021</v>
      </c>
      <c r="P1794" s="99" t="s">
        <v>4028</v>
      </c>
      <c r="Q1794" s="100" t="s">
        <v>4048</v>
      </c>
    </row>
    <row r="1795" spans="2:17" ht="15" customHeight="1" x14ac:dyDescent="0.25">
      <c r="B1795" s="93" t="s">
        <v>3790</v>
      </c>
      <c r="C1795" s="94">
        <v>41073.815254629626</v>
      </c>
      <c r="D1795" s="95" t="s">
        <v>1932</v>
      </c>
      <c r="E1795" s="93">
        <v>36000</v>
      </c>
      <c r="F1795" s="93" t="s">
        <v>68</v>
      </c>
      <c r="G1795" s="96">
        <f>Data!$E1795*VLOOKUP(Data!$F1795,tblXrate[],2,FALSE)</f>
        <v>56742.417794422225</v>
      </c>
      <c r="H1795" s="93" t="s">
        <v>1933</v>
      </c>
      <c r="I1795" s="93" t="s">
        <v>51</v>
      </c>
      <c r="J1795" s="93" t="s">
        <v>70</v>
      </c>
      <c r="K1795" s="93" t="str">
        <f>VLOOKUP(Data!$J1795,tblCountries[[Actual]:[Mapping]],2,FALSE)</f>
        <v>UK</v>
      </c>
      <c r="L1795" s="93" t="str">
        <f>VLOOKUP(Data!$J1795,tblCountries[[Actual]:[Continente]],3,FALSE)</f>
        <v>Europa</v>
      </c>
      <c r="M1795" s="93" t="s">
        <v>12</v>
      </c>
      <c r="N1795" s="97">
        <v>7</v>
      </c>
      <c r="O1795" s="98" t="s">
        <v>4021</v>
      </c>
      <c r="P1795" s="99" t="s">
        <v>4030</v>
      </c>
      <c r="Q1795" s="100" t="s">
        <v>4049</v>
      </c>
    </row>
    <row r="1796" spans="2:17" ht="15" customHeight="1" x14ac:dyDescent="0.25">
      <c r="B1796" s="93" t="s">
        <v>3791</v>
      </c>
      <c r="C1796" s="94">
        <v>41073.81962962963</v>
      </c>
      <c r="D1796" s="95">
        <v>1200000</v>
      </c>
      <c r="E1796" s="93">
        <v>1200000</v>
      </c>
      <c r="F1796" s="93" t="s">
        <v>39</v>
      </c>
      <c r="G1796" s="96">
        <f>Data!$E1796*VLOOKUP(Data!$F1796,tblXrate[],2,FALSE)</f>
        <v>21369.500024931083</v>
      </c>
      <c r="H1796" s="93" t="s">
        <v>1934</v>
      </c>
      <c r="I1796" s="93" t="s">
        <v>51</v>
      </c>
      <c r="J1796" s="93" t="s">
        <v>7</v>
      </c>
      <c r="K1796" s="93" t="str">
        <f>VLOOKUP(Data!$J1796,tblCountries[[Actual]:[Mapping]],2,FALSE)</f>
        <v>India</v>
      </c>
      <c r="L1796" s="93" t="str">
        <f>VLOOKUP(Data!$J1796,tblCountries[[Actual]:[Continente]],3,FALSE)</f>
        <v>Asia</v>
      </c>
      <c r="M1796" s="93" t="s">
        <v>8</v>
      </c>
      <c r="N1796" s="97">
        <v>7</v>
      </c>
      <c r="O1796" s="98" t="s">
        <v>4021</v>
      </c>
      <c r="P1796" s="99" t="s">
        <v>4028</v>
      </c>
      <c r="Q1796" s="100" t="s">
        <v>4048</v>
      </c>
    </row>
    <row r="1797" spans="2:17" ht="15" customHeight="1" x14ac:dyDescent="0.25">
      <c r="B1797" s="93" t="s">
        <v>3792</v>
      </c>
      <c r="C1797" s="94">
        <v>41073.860625000001</v>
      </c>
      <c r="D1797" s="95">
        <v>425000</v>
      </c>
      <c r="E1797" s="93">
        <v>425000</v>
      </c>
      <c r="F1797" s="93" t="s">
        <v>39</v>
      </c>
      <c r="G1797" s="96">
        <f>Data!$E1797*VLOOKUP(Data!$F1797,tblXrate[],2,FALSE)</f>
        <v>7568.3645921630914</v>
      </c>
      <c r="H1797" s="93" t="s">
        <v>929</v>
      </c>
      <c r="I1797" s="93" t="s">
        <v>309</v>
      </c>
      <c r="J1797" s="93" t="s">
        <v>7</v>
      </c>
      <c r="K1797" s="93" t="str">
        <f>VLOOKUP(Data!$J1797,tblCountries[[Actual]:[Mapping]],2,FALSE)</f>
        <v>India</v>
      </c>
      <c r="L1797" s="93" t="str">
        <f>VLOOKUP(Data!$J1797,tblCountries[[Actual]:[Continente]],3,FALSE)</f>
        <v>Asia</v>
      </c>
      <c r="M1797" s="93" t="s">
        <v>17</v>
      </c>
      <c r="N1797" s="97">
        <v>6</v>
      </c>
      <c r="O1797" s="98" t="s">
        <v>4021</v>
      </c>
      <c r="P1797" s="99" t="s">
        <v>4027</v>
      </c>
      <c r="Q1797" s="100" t="s">
        <v>4048</v>
      </c>
    </row>
    <row r="1798" spans="2:17" ht="15" customHeight="1" x14ac:dyDescent="0.25">
      <c r="B1798" s="93" t="s">
        <v>3793</v>
      </c>
      <c r="C1798" s="94">
        <v>41073.98097222222</v>
      </c>
      <c r="D1798" s="95">
        <v>50000</v>
      </c>
      <c r="E1798" s="93">
        <v>50000</v>
      </c>
      <c r="F1798" s="93" t="s">
        <v>68</v>
      </c>
      <c r="G1798" s="96">
        <f>Data!$E1798*VLOOKUP(Data!$F1798,tblXrate[],2,FALSE)</f>
        <v>78808.913603364199</v>
      </c>
      <c r="H1798" s="93" t="s">
        <v>1618</v>
      </c>
      <c r="I1798" s="93" t="s">
        <v>309</v>
      </c>
      <c r="J1798" s="93" t="s">
        <v>70</v>
      </c>
      <c r="K1798" s="93" t="str">
        <f>VLOOKUP(Data!$J1798,tblCountries[[Actual]:[Mapping]],2,FALSE)</f>
        <v>UK</v>
      </c>
      <c r="L1798" s="93" t="str">
        <f>VLOOKUP(Data!$J1798,tblCountries[[Actual]:[Continente]],3,FALSE)</f>
        <v>Europa</v>
      </c>
      <c r="M1798" s="93" t="s">
        <v>17</v>
      </c>
      <c r="N1798" s="97">
        <v>10</v>
      </c>
      <c r="O1798" s="99" t="s">
        <v>4020</v>
      </c>
      <c r="P1798" s="99" t="s">
        <v>4030</v>
      </c>
      <c r="Q1798" s="100" t="s">
        <v>4049</v>
      </c>
    </row>
    <row r="1799" spans="2:17" ht="15" customHeight="1" x14ac:dyDescent="0.25">
      <c r="B1799" s="93" t="s">
        <v>3794</v>
      </c>
      <c r="C1799" s="94">
        <v>41074.080011574071</v>
      </c>
      <c r="D1799" s="95">
        <v>60000</v>
      </c>
      <c r="E1799" s="93">
        <v>60000</v>
      </c>
      <c r="F1799" s="93" t="s">
        <v>5</v>
      </c>
      <c r="G1799" s="96">
        <f>Data!$E1799*VLOOKUP(Data!$F1799,tblXrate[],2,FALSE)</f>
        <v>60000</v>
      </c>
      <c r="H1799" s="93" t="s">
        <v>206</v>
      </c>
      <c r="I1799" s="93" t="s">
        <v>19</v>
      </c>
      <c r="J1799" s="93" t="s">
        <v>14</v>
      </c>
      <c r="K1799" s="93" t="str">
        <f>VLOOKUP(Data!$J1799,tblCountries[[Actual]:[Mapping]],2,FALSE)</f>
        <v>USA</v>
      </c>
      <c r="L1799" s="93" t="str">
        <f>VLOOKUP(Data!$J1799,tblCountries[[Actual]:[Continente]],3,FALSE)</f>
        <v>America</v>
      </c>
      <c r="M1799" s="93" t="s">
        <v>8</v>
      </c>
      <c r="N1799" s="97">
        <v>15</v>
      </c>
      <c r="O1799" s="99" t="s">
        <v>4020</v>
      </c>
      <c r="P1799" s="99" t="s">
        <v>4030</v>
      </c>
      <c r="Q1799" s="100" t="s">
        <v>4049</v>
      </c>
    </row>
    <row r="1800" spans="2:17" ht="15" customHeight="1" x14ac:dyDescent="0.25">
      <c r="B1800" s="93" t="s">
        <v>3795</v>
      </c>
      <c r="C1800" s="94">
        <v>41074.114386574074</v>
      </c>
      <c r="D1800" s="95">
        <v>57000</v>
      </c>
      <c r="E1800" s="93">
        <v>57000</v>
      </c>
      <c r="F1800" s="93" t="s">
        <v>5</v>
      </c>
      <c r="G1800" s="96">
        <f>Data!$E1800*VLOOKUP(Data!$F1800,tblXrate[],2,FALSE)</f>
        <v>57000</v>
      </c>
      <c r="H1800" s="93" t="s">
        <v>1366</v>
      </c>
      <c r="I1800" s="93" t="s">
        <v>309</v>
      </c>
      <c r="J1800" s="93" t="s">
        <v>14</v>
      </c>
      <c r="K1800" s="93" t="str">
        <f>VLOOKUP(Data!$J1800,tblCountries[[Actual]:[Mapping]],2,FALSE)</f>
        <v>USA</v>
      </c>
      <c r="L1800" s="93" t="str">
        <f>VLOOKUP(Data!$J1800,tblCountries[[Actual]:[Continente]],3,FALSE)</f>
        <v>America</v>
      </c>
      <c r="M1800" s="93" t="s">
        <v>8</v>
      </c>
      <c r="N1800" s="97">
        <v>9</v>
      </c>
      <c r="O1800" s="98" t="s">
        <v>4021</v>
      </c>
      <c r="P1800" s="99" t="s">
        <v>4030</v>
      </c>
      <c r="Q1800" s="100" t="s">
        <v>4049</v>
      </c>
    </row>
    <row r="1801" spans="2:17" ht="15" customHeight="1" x14ac:dyDescent="0.25">
      <c r="B1801" s="93" t="s">
        <v>3796</v>
      </c>
      <c r="C1801" s="94">
        <v>41074.18236111111</v>
      </c>
      <c r="D1801" s="95">
        <v>40000</v>
      </c>
      <c r="E1801" s="93">
        <v>40000</v>
      </c>
      <c r="F1801" s="93" t="s">
        <v>5</v>
      </c>
      <c r="G1801" s="96">
        <f>Data!$E1801*VLOOKUP(Data!$F1801,tblXrate[],2,FALSE)</f>
        <v>40000</v>
      </c>
      <c r="H1801" s="93" t="s">
        <v>1935</v>
      </c>
      <c r="I1801" s="93" t="s">
        <v>19</v>
      </c>
      <c r="J1801" s="93" t="s">
        <v>14</v>
      </c>
      <c r="K1801" s="93" t="str">
        <f>VLOOKUP(Data!$J1801,tblCountries[[Actual]:[Mapping]],2,FALSE)</f>
        <v>USA</v>
      </c>
      <c r="L1801" s="93" t="str">
        <f>VLOOKUP(Data!$J1801,tblCountries[[Actual]:[Continente]],3,FALSE)</f>
        <v>America</v>
      </c>
      <c r="M1801" s="93" t="s">
        <v>17</v>
      </c>
      <c r="N1801" s="97">
        <v>6.1</v>
      </c>
      <c r="O1801" s="98" t="s">
        <v>4021</v>
      </c>
      <c r="P1801" s="99" t="s">
        <v>4029</v>
      </c>
      <c r="Q1801" s="100" t="s">
        <v>4048</v>
      </c>
    </row>
    <row r="1802" spans="2:17" ht="15" customHeight="1" x14ac:dyDescent="0.25">
      <c r="B1802" s="93" t="s">
        <v>3797</v>
      </c>
      <c r="C1802" s="94">
        <v>41074.303252314814</v>
      </c>
      <c r="D1802" s="95">
        <v>80000</v>
      </c>
      <c r="E1802" s="93">
        <v>80000</v>
      </c>
      <c r="F1802" s="93" t="s">
        <v>5</v>
      </c>
      <c r="G1802" s="96">
        <f>Data!$E1802*VLOOKUP(Data!$F1802,tblXrate[],2,FALSE)</f>
        <v>80000</v>
      </c>
      <c r="H1802" s="93" t="s">
        <v>1936</v>
      </c>
      <c r="I1802" s="93" t="s">
        <v>487</v>
      </c>
      <c r="J1802" s="93" t="s">
        <v>14</v>
      </c>
      <c r="K1802" s="93" t="str">
        <f>VLOOKUP(Data!$J1802,tblCountries[[Actual]:[Mapping]],2,FALSE)</f>
        <v>USA</v>
      </c>
      <c r="L1802" s="93" t="str">
        <f>VLOOKUP(Data!$J1802,tblCountries[[Actual]:[Continente]],3,FALSE)</f>
        <v>America</v>
      </c>
      <c r="M1802" s="93" t="s">
        <v>8</v>
      </c>
      <c r="N1802" s="97">
        <v>9</v>
      </c>
      <c r="O1802" s="98" t="s">
        <v>4021</v>
      </c>
      <c r="P1802" s="99" t="s">
        <v>4030</v>
      </c>
      <c r="Q1802" s="100" t="s">
        <v>4049</v>
      </c>
    </row>
    <row r="1803" spans="2:17" ht="15" customHeight="1" x14ac:dyDescent="0.25">
      <c r="B1803" s="93" t="s">
        <v>3798</v>
      </c>
      <c r="C1803" s="94">
        <v>41074.519097222219</v>
      </c>
      <c r="D1803" s="95">
        <v>118000</v>
      </c>
      <c r="E1803" s="93">
        <v>118000</v>
      </c>
      <c r="F1803" s="93" t="s">
        <v>5</v>
      </c>
      <c r="G1803" s="96">
        <f>Data!$E1803*VLOOKUP(Data!$F1803,tblXrate[],2,FALSE)</f>
        <v>118000</v>
      </c>
      <c r="H1803" s="93" t="s">
        <v>1736</v>
      </c>
      <c r="I1803" s="93" t="s">
        <v>3940</v>
      </c>
      <c r="J1803" s="93" t="s">
        <v>14</v>
      </c>
      <c r="K1803" s="93" t="str">
        <f>VLOOKUP(Data!$J1803,tblCountries[[Actual]:[Mapping]],2,FALSE)</f>
        <v>USA</v>
      </c>
      <c r="L1803" s="93" t="str">
        <f>VLOOKUP(Data!$J1803,tblCountries[[Actual]:[Continente]],3,FALSE)</f>
        <v>America</v>
      </c>
      <c r="M1803" s="93" t="s">
        <v>8</v>
      </c>
      <c r="N1803" s="97">
        <v>6</v>
      </c>
      <c r="O1803" s="99" t="s">
        <v>4024</v>
      </c>
      <c r="P1803" s="99" t="s">
        <v>4031</v>
      </c>
      <c r="Q1803" s="100" t="s">
        <v>4049</v>
      </c>
    </row>
    <row r="1804" spans="2:17" ht="15" customHeight="1" x14ac:dyDescent="0.25">
      <c r="B1804" s="93" t="s">
        <v>3799</v>
      </c>
      <c r="C1804" s="94">
        <v>41074.589560185188</v>
      </c>
      <c r="D1804" s="95">
        <v>5000</v>
      </c>
      <c r="E1804" s="93">
        <v>60000</v>
      </c>
      <c r="F1804" s="93" t="s">
        <v>5</v>
      </c>
      <c r="G1804" s="96">
        <f>Data!$E1804*VLOOKUP(Data!$F1804,tblXrate[],2,FALSE)</f>
        <v>60000</v>
      </c>
      <c r="H1804" s="93" t="s">
        <v>19</v>
      </c>
      <c r="I1804" s="93" t="s">
        <v>19</v>
      </c>
      <c r="J1804" s="93" t="s">
        <v>178</v>
      </c>
      <c r="K1804" s="93" t="str">
        <f>VLOOKUP(Data!$J1804,tblCountries[[Actual]:[Mapping]],2,FALSE)</f>
        <v>UAE</v>
      </c>
      <c r="L1804" s="93" t="str">
        <f>VLOOKUP(Data!$J1804,tblCountries[[Actual]:[Continente]],3,FALSE)</f>
        <v>Asia</v>
      </c>
      <c r="M1804" s="93" t="s">
        <v>8</v>
      </c>
      <c r="N1804" s="97">
        <v>5</v>
      </c>
      <c r="O1804" s="98" t="s">
        <v>4021</v>
      </c>
      <c r="P1804" s="99" t="s">
        <v>4030</v>
      </c>
      <c r="Q1804" s="100" t="s">
        <v>4049</v>
      </c>
    </row>
    <row r="1805" spans="2:17" ht="15" customHeight="1" x14ac:dyDescent="0.25">
      <c r="B1805" s="93" t="s">
        <v>3800</v>
      </c>
      <c r="C1805" s="94">
        <v>41074.768796296295</v>
      </c>
      <c r="D1805" s="95">
        <v>560</v>
      </c>
      <c r="E1805" s="93">
        <v>6720</v>
      </c>
      <c r="F1805" s="93" t="s">
        <v>5</v>
      </c>
      <c r="G1805" s="96">
        <f>Data!$E1805*VLOOKUP(Data!$F1805,tblXrate[],2,FALSE)</f>
        <v>6720</v>
      </c>
      <c r="H1805" s="93" t="s">
        <v>1937</v>
      </c>
      <c r="I1805" s="93" t="s">
        <v>309</v>
      </c>
      <c r="J1805" s="93" t="s">
        <v>7</v>
      </c>
      <c r="K1805" s="93" t="str">
        <f>VLOOKUP(Data!$J1805,tblCountries[[Actual]:[Mapping]],2,FALSE)</f>
        <v>India</v>
      </c>
      <c r="L1805" s="93" t="str">
        <f>VLOOKUP(Data!$J1805,tblCountries[[Actual]:[Continente]],3,FALSE)</f>
        <v>Asia</v>
      </c>
      <c r="M1805" s="93" t="s">
        <v>8</v>
      </c>
      <c r="N1805" s="97">
        <v>5</v>
      </c>
      <c r="O1805" s="98" t="s">
        <v>4021</v>
      </c>
      <c r="P1805" s="99" t="s">
        <v>4027</v>
      </c>
      <c r="Q1805" s="100" t="s">
        <v>4048</v>
      </c>
    </row>
    <row r="1806" spans="2:17" ht="15" customHeight="1" x14ac:dyDescent="0.25">
      <c r="B1806" s="93" t="s">
        <v>3801</v>
      </c>
      <c r="C1806" s="94">
        <v>41074.918807870374</v>
      </c>
      <c r="D1806" s="95">
        <v>1720</v>
      </c>
      <c r="E1806" s="93">
        <v>20640</v>
      </c>
      <c r="F1806" s="93" t="s">
        <v>5</v>
      </c>
      <c r="G1806" s="96">
        <f>Data!$E1806*VLOOKUP(Data!$F1806,tblXrate[],2,FALSE)</f>
        <v>20640</v>
      </c>
      <c r="H1806" s="93" t="s">
        <v>1938</v>
      </c>
      <c r="I1806" s="93" t="s">
        <v>51</v>
      </c>
      <c r="J1806" s="93" t="s">
        <v>170</v>
      </c>
      <c r="K1806" s="93" t="str">
        <f>VLOOKUP(Data!$J1806,tblCountries[[Actual]:[Mapping]],2,FALSE)</f>
        <v>Singapore</v>
      </c>
      <c r="L1806" s="93" t="str">
        <f>VLOOKUP(Data!$J1806,tblCountries[[Actual]:[Continente]],3,FALSE)</f>
        <v>Asia</v>
      </c>
      <c r="M1806" s="93" t="s">
        <v>8</v>
      </c>
      <c r="N1806" s="97">
        <v>3</v>
      </c>
      <c r="O1806" s="99" t="s">
        <v>4024</v>
      </c>
      <c r="P1806" s="99" t="s">
        <v>4028</v>
      </c>
      <c r="Q1806" s="100" t="s">
        <v>4048</v>
      </c>
    </row>
    <row r="1807" spans="2:17" ht="15" customHeight="1" x14ac:dyDescent="0.25">
      <c r="B1807" s="93" t="s">
        <v>3802</v>
      </c>
      <c r="C1807" s="94">
        <v>41075.024826388886</v>
      </c>
      <c r="D1807" s="95">
        <v>50000</v>
      </c>
      <c r="E1807" s="93">
        <v>50000</v>
      </c>
      <c r="F1807" s="93" t="s">
        <v>5</v>
      </c>
      <c r="G1807" s="96">
        <f>Data!$E1807*VLOOKUP(Data!$F1807,tblXrate[],2,FALSE)</f>
        <v>50000</v>
      </c>
      <c r="H1807" s="93" t="s">
        <v>1939</v>
      </c>
      <c r="I1807" s="93" t="s">
        <v>19</v>
      </c>
      <c r="J1807" s="93" t="s">
        <v>14</v>
      </c>
      <c r="K1807" s="93" t="str">
        <f>VLOOKUP(Data!$J1807,tblCountries[[Actual]:[Mapping]],2,FALSE)</f>
        <v>USA</v>
      </c>
      <c r="L1807" s="93" t="str">
        <f>VLOOKUP(Data!$J1807,tblCountries[[Actual]:[Continente]],3,FALSE)</f>
        <v>America</v>
      </c>
      <c r="M1807" s="93" t="s">
        <v>12</v>
      </c>
      <c r="N1807" s="97">
        <v>15</v>
      </c>
      <c r="O1807" s="99" t="s">
        <v>4020</v>
      </c>
      <c r="P1807" s="99" t="s">
        <v>4030</v>
      </c>
      <c r="Q1807" s="100" t="s">
        <v>4049</v>
      </c>
    </row>
    <row r="1808" spans="2:17" ht="15" customHeight="1" x14ac:dyDescent="0.25">
      <c r="B1808" s="93" t="s">
        <v>3803</v>
      </c>
      <c r="C1808" s="94">
        <v>41075.036550925928</v>
      </c>
      <c r="D1808" s="95">
        <v>2000</v>
      </c>
      <c r="E1808" s="93">
        <v>24000</v>
      </c>
      <c r="F1808" s="93" t="s">
        <v>5</v>
      </c>
      <c r="G1808" s="96">
        <f>Data!$E1808*VLOOKUP(Data!$F1808,tblXrate[],2,FALSE)</f>
        <v>24000</v>
      </c>
      <c r="H1808" s="93" t="s">
        <v>379</v>
      </c>
      <c r="I1808" s="93" t="s">
        <v>487</v>
      </c>
      <c r="J1808" s="93" t="s">
        <v>64</v>
      </c>
      <c r="K1808" s="93" t="str">
        <f>VLOOKUP(Data!$J1808,tblCountries[[Actual]:[Mapping]],2,FALSE)</f>
        <v>Russia</v>
      </c>
      <c r="L1808" s="93" t="str">
        <f>VLOOKUP(Data!$J1808,tblCountries[[Actual]:[Continente]],3,FALSE)</f>
        <v>Europa</v>
      </c>
      <c r="M1808" s="93" t="s">
        <v>12</v>
      </c>
      <c r="N1808" s="97">
        <v>23</v>
      </c>
      <c r="O1808" s="99" t="s">
        <v>4023</v>
      </c>
      <c r="P1808" s="99" t="s">
        <v>4029</v>
      </c>
      <c r="Q1808" s="100" t="s">
        <v>4048</v>
      </c>
    </row>
    <row r="1809" spans="2:17" ht="15" customHeight="1" x14ac:dyDescent="0.25">
      <c r="B1809" s="93" t="s">
        <v>3804</v>
      </c>
      <c r="C1809" s="94">
        <v>41075.043611111112</v>
      </c>
      <c r="D1809" s="95">
        <v>60000</v>
      </c>
      <c r="E1809" s="93">
        <v>60000</v>
      </c>
      <c r="F1809" s="93" t="s">
        <v>5</v>
      </c>
      <c r="G1809" s="96">
        <f>Data!$E1809*VLOOKUP(Data!$F1809,tblXrate[],2,FALSE)</f>
        <v>60000</v>
      </c>
      <c r="H1809" s="93" t="s">
        <v>206</v>
      </c>
      <c r="I1809" s="93" t="s">
        <v>19</v>
      </c>
      <c r="J1809" s="93" t="s">
        <v>14</v>
      </c>
      <c r="K1809" s="93" t="str">
        <f>VLOOKUP(Data!$J1809,tblCountries[[Actual]:[Mapping]],2,FALSE)</f>
        <v>USA</v>
      </c>
      <c r="L1809" s="93" t="str">
        <f>VLOOKUP(Data!$J1809,tblCountries[[Actual]:[Continente]],3,FALSE)</f>
        <v>America</v>
      </c>
      <c r="M1809" s="93" t="s">
        <v>17</v>
      </c>
      <c r="N1809" s="97">
        <v>3</v>
      </c>
      <c r="O1809" s="99" t="s">
        <v>4024</v>
      </c>
      <c r="P1809" s="99" t="s">
        <v>4030</v>
      </c>
      <c r="Q1809" s="100" t="s">
        <v>4049</v>
      </c>
    </row>
    <row r="1810" spans="2:17" ht="15" customHeight="1" x14ac:dyDescent="0.25">
      <c r="B1810" s="93" t="s">
        <v>3805</v>
      </c>
      <c r="C1810" s="94">
        <v>41075.048715277779</v>
      </c>
      <c r="D1810" s="95">
        <v>37500</v>
      </c>
      <c r="E1810" s="93">
        <v>37500</v>
      </c>
      <c r="F1810" s="93" t="s">
        <v>5</v>
      </c>
      <c r="G1810" s="96">
        <f>Data!$E1810*VLOOKUP(Data!$F1810,tblXrate[],2,FALSE)</f>
        <v>37500</v>
      </c>
      <c r="H1810" s="93" t="s">
        <v>82</v>
      </c>
      <c r="I1810" s="93" t="s">
        <v>355</v>
      </c>
      <c r="J1810" s="93" t="s">
        <v>7</v>
      </c>
      <c r="K1810" s="93" t="str">
        <f>VLOOKUP(Data!$J1810,tblCountries[[Actual]:[Mapping]],2,FALSE)</f>
        <v>India</v>
      </c>
      <c r="L1810" s="93" t="str">
        <f>VLOOKUP(Data!$J1810,tblCountries[[Actual]:[Continente]],3,FALSE)</f>
        <v>Asia</v>
      </c>
      <c r="M1810" s="93" t="s">
        <v>12</v>
      </c>
      <c r="N1810" s="97">
        <v>6.1</v>
      </c>
      <c r="O1810" s="98" t="s">
        <v>4021</v>
      </c>
      <c r="P1810" s="99" t="s">
        <v>4029</v>
      </c>
      <c r="Q1810" s="100" t="s">
        <v>4048</v>
      </c>
    </row>
    <row r="1811" spans="2:17" ht="15" customHeight="1" x14ac:dyDescent="0.25">
      <c r="B1811" s="93" t="s">
        <v>3806</v>
      </c>
      <c r="C1811" s="94">
        <v>41075.10050925926</v>
      </c>
      <c r="D1811" s="95">
        <v>40000</v>
      </c>
      <c r="E1811" s="93">
        <v>40000</v>
      </c>
      <c r="F1811" s="93" t="s">
        <v>5</v>
      </c>
      <c r="G1811" s="96">
        <f>Data!$E1811*VLOOKUP(Data!$F1811,tblXrate[],2,FALSE)</f>
        <v>40000</v>
      </c>
      <c r="H1811" s="93" t="s">
        <v>1940</v>
      </c>
      <c r="I1811" s="93" t="s">
        <v>66</v>
      </c>
      <c r="J1811" s="93" t="s">
        <v>14</v>
      </c>
      <c r="K1811" s="93" t="str">
        <f>VLOOKUP(Data!$J1811,tblCountries[[Actual]:[Mapping]],2,FALSE)</f>
        <v>USA</v>
      </c>
      <c r="L1811" s="93" t="str">
        <f>VLOOKUP(Data!$J1811,tblCountries[[Actual]:[Continente]],3,FALSE)</f>
        <v>America</v>
      </c>
      <c r="M1811" s="93" t="s">
        <v>8</v>
      </c>
      <c r="N1811" s="97">
        <v>1</v>
      </c>
      <c r="O1811" s="99" t="s">
        <v>4024</v>
      </c>
      <c r="P1811" s="99" t="s">
        <v>4029</v>
      </c>
      <c r="Q1811" s="100" t="s">
        <v>4048</v>
      </c>
    </row>
    <row r="1812" spans="2:17" ht="15" customHeight="1" x14ac:dyDescent="0.25">
      <c r="B1812" s="93" t="s">
        <v>3807</v>
      </c>
      <c r="C1812" s="94">
        <v>41075.10429398148</v>
      </c>
      <c r="D1812" s="95" t="s">
        <v>1941</v>
      </c>
      <c r="E1812" s="93">
        <v>85000</v>
      </c>
      <c r="F1812" s="93" t="s">
        <v>5</v>
      </c>
      <c r="G1812" s="96">
        <f>Data!$E1812*VLOOKUP(Data!$F1812,tblXrate[],2,FALSE)</f>
        <v>85000</v>
      </c>
      <c r="H1812" s="93" t="s">
        <v>1942</v>
      </c>
      <c r="I1812" s="93" t="s">
        <v>3940</v>
      </c>
      <c r="J1812" s="93" t="s">
        <v>14</v>
      </c>
      <c r="K1812" s="93" t="str">
        <f>VLOOKUP(Data!$J1812,tblCountries[[Actual]:[Mapping]],2,FALSE)</f>
        <v>USA</v>
      </c>
      <c r="L1812" s="93" t="str">
        <f>VLOOKUP(Data!$J1812,tblCountries[[Actual]:[Continente]],3,FALSE)</f>
        <v>America</v>
      </c>
      <c r="M1812" s="93" t="s">
        <v>17</v>
      </c>
      <c r="N1812" s="97">
        <v>15</v>
      </c>
      <c r="O1812" s="99" t="s">
        <v>4020</v>
      </c>
      <c r="P1812" s="99" t="s">
        <v>4030</v>
      </c>
      <c r="Q1812" s="100" t="s">
        <v>4049</v>
      </c>
    </row>
    <row r="1813" spans="2:17" ht="15" customHeight="1" x14ac:dyDescent="0.25">
      <c r="B1813" s="93" t="s">
        <v>3808</v>
      </c>
      <c r="C1813" s="94">
        <v>41075.1250462963</v>
      </c>
      <c r="D1813" s="95">
        <v>30000</v>
      </c>
      <c r="E1813" s="93">
        <v>30000</v>
      </c>
      <c r="F1813" s="93" t="s">
        <v>5</v>
      </c>
      <c r="G1813" s="96">
        <f>Data!$E1813*VLOOKUP(Data!$F1813,tblXrate[],2,FALSE)</f>
        <v>30000</v>
      </c>
      <c r="H1813" s="93" t="s">
        <v>1661</v>
      </c>
      <c r="I1813" s="93" t="s">
        <v>19</v>
      </c>
      <c r="J1813" s="93" t="s">
        <v>142</v>
      </c>
      <c r="K1813" s="93" t="str">
        <f>VLOOKUP(Data!$J1813,tblCountries[[Actual]:[Mapping]],2,FALSE)</f>
        <v>Brazil</v>
      </c>
      <c r="L1813" s="93" t="str">
        <f>VLOOKUP(Data!$J1813,tblCountries[[Actual]:[Continente]],3,FALSE)</f>
        <v>America</v>
      </c>
      <c r="M1813" s="93" t="s">
        <v>17</v>
      </c>
      <c r="N1813" s="97">
        <v>1</v>
      </c>
      <c r="O1813" s="99" t="s">
        <v>4024</v>
      </c>
      <c r="P1813" s="99" t="s">
        <v>4029</v>
      </c>
      <c r="Q1813" s="100" t="s">
        <v>4048</v>
      </c>
    </row>
    <row r="1814" spans="2:17" ht="15" customHeight="1" x14ac:dyDescent="0.25">
      <c r="B1814" s="93" t="s">
        <v>3809</v>
      </c>
      <c r="C1814" s="94">
        <v>41075.160995370374</v>
      </c>
      <c r="D1814" s="95" t="s">
        <v>1943</v>
      </c>
      <c r="E1814" s="93">
        <v>33500</v>
      </c>
      <c r="F1814" s="93" t="s">
        <v>68</v>
      </c>
      <c r="G1814" s="96">
        <f>Data!$E1814*VLOOKUP(Data!$F1814,tblXrate[],2,FALSE)</f>
        <v>52801.972114254015</v>
      </c>
      <c r="H1814" s="93" t="s">
        <v>1944</v>
      </c>
      <c r="I1814" s="93" t="s">
        <v>278</v>
      </c>
      <c r="J1814" s="93" t="s">
        <v>70</v>
      </c>
      <c r="K1814" s="93" t="str">
        <f>VLOOKUP(Data!$J1814,tblCountries[[Actual]:[Mapping]],2,FALSE)</f>
        <v>UK</v>
      </c>
      <c r="L1814" s="93" t="str">
        <f>VLOOKUP(Data!$J1814,tblCountries[[Actual]:[Continente]],3,FALSE)</f>
        <v>Europa</v>
      </c>
      <c r="M1814" s="93" t="s">
        <v>17</v>
      </c>
      <c r="N1814" s="97">
        <v>7</v>
      </c>
      <c r="O1814" s="98" t="s">
        <v>4021</v>
      </c>
      <c r="P1814" s="99" t="s">
        <v>4030</v>
      </c>
      <c r="Q1814" s="100" t="s">
        <v>4049</v>
      </c>
    </row>
    <row r="1815" spans="2:17" ht="15" customHeight="1" x14ac:dyDescent="0.25">
      <c r="B1815" s="93" t="s">
        <v>3810</v>
      </c>
      <c r="C1815" s="94">
        <v>41075.239236111112</v>
      </c>
      <c r="D1815" s="95">
        <v>29000</v>
      </c>
      <c r="E1815" s="93">
        <v>29000</v>
      </c>
      <c r="F1815" s="93" t="s">
        <v>5</v>
      </c>
      <c r="G1815" s="96">
        <f>Data!$E1815*VLOOKUP(Data!$F1815,tblXrate[],2,FALSE)</f>
        <v>29000</v>
      </c>
      <c r="H1815" s="93" t="s">
        <v>1945</v>
      </c>
      <c r="I1815" s="93" t="s">
        <v>278</v>
      </c>
      <c r="J1815" s="93" t="s">
        <v>14</v>
      </c>
      <c r="K1815" s="93" t="str">
        <f>VLOOKUP(Data!$J1815,tblCountries[[Actual]:[Mapping]],2,FALSE)</f>
        <v>USA</v>
      </c>
      <c r="L1815" s="93" t="str">
        <f>VLOOKUP(Data!$J1815,tblCountries[[Actual]:[Continente]],3,FALSE)</f>
        <v>America</v>
      </c>
      <c r="M1815" s="93" t="s">
        <v>12</v>
      </c>
      <c r="N1815" s="97">
        <v>1</v>
      </c>
      <c r="O1815" s="99" t="s">
        <v>4024</v>
      </c>
      <c r="P1815" s="99" t="s">
        <v>4029</v>
      </c>
      <c r="Q1815" s="100" t="s">
        <v>4048</v>
      </c>
    </row>
    <row r="1816" spans="2:17" ht="15" customHeight="1" x14ac:dyDescent="0.25">
      <c r="B1816" s="93" t="s">
        <v>3811</v>
      </c>
      <c r="C1816" s="94">
        <v>41075.375092592592</v>
      </c>
      <c r="D1816" s="95">
        <v>48000</v>
      </c>
      <c r="E1816" s="93">
        <v>48000</v>
      </c>
      <c r="F1816" s="93" t="s">
        <v>5</v>
      </c>
      <c r="G1816" s="96">
        <f>Data!$E1816*VLOOKUP(Data!$F1816,tblXrate[],2,FALSE)</f>
        <v>48000</v>
      </c>
      <c r="H1816" s="93" t="s">
        <v>309</v>
      </c>
      <c r="I1816" s="93" t="s">
        <v>309</v>
      </c>
      <c r="J1816" s="93" t="s">
        <v>14</v>
      </c>
      <c r="K1816" s="93" t="str">
        <f>VLOOKUP(Data!$J1816,tblCountries[[Actual]:[Mapping]],2,FALSE)</f>
        <v>USA</v>
      </c>
      <c r="L1816" s="93" t="str">
        <f>VLOOKUP(Data!$J1816,tblCountries[[Actual]:[Continente]],3,FALSE)</f>
        <v>America</v>
      </c>
      <c r="M1816" s="93" t="s">
        <v>8</v>
      </c>
      <c r="N1816" s="97">
        <v>1</v>
      </c>
      <c r="O1816" s="99" t="s">
        <v>4024</v>
      </c>
      <c r="P1816" s="99" t="s">
        <v>4029</v>
      </c>
      <c r="Q1816" s="100" t="s">
        <v>4048</v>
      </c>
    </row>
    <row r="1817" spans="2:17" ht="15" customHeight="1" x14ac:dyDescent="0.25">
      <c r="B1817" s="93" t="s">
        <v>3812</v>
      </c>
      <c r="C1817" s="94">
        <v>41075.375960648147</v>
      </c>
      <c r="D1817" s="95">
        <v>48000</v>
      </c>
      <c r="E1817" s="93">
        <v>48000</v>
      </c>
      <c r="F1817" s="93" t="s">
        <v>5</v>
      </c>
      <c r="G1817" s="96">
        <f>Data!$E1817*VLOOKUP(Data!$F1817,tblXrate[],2,FALSE)</f>
        <v>48000</v>
      </c>
      <c r="H1817" s="93" t="s">
        <v>309</v>
      </c>
      <c r="I1817" s="93" t="s">
        <v>309</v>
      </c>
      <c r="J1817" s="93" t="s">
        <v>14</v>
      </c>
      <c r="K1817" s="93" t="str">
        <f>VLOOKUP(Data!$J1817,tblCountries[[Actual]:[Mapping]],2,FALSE)</f>
        <v>USA</v>
      </c>
      <c r="L1817" s="93" t="str">
        <f>VLOOKUP(Data!$J1817,tblCountries[[Actual]:[Continente]],3,FALSE)</f>
        <v>America</v>
      </c>
      <c r="M1817" s="93" t="s">
        <v>8</v>
      </c>
      <c r="N1817" s="97">
        <v>1</v>
      </c>
      <c r="O1817" s="99" t="s">
        <v>4024</v>
      </c>
      <c r="P1817" s="99" t="s">
        <v>4029</v>
      </c>
      <c r="Q1817" s="100" t="s">
        <v>4048</v>
      </c>
    </row>
    <row r="1818" spans="2:17" ht="15" customHeight="1" x14ac:dyDescent="0.25">
      <c r="B1818" s="93" t="s">
        <v>3813</v>
      </c>
      <c r="C1818" s="94">
        <v>41075.629988425928</v>
      </c>
      <c r="D1818" s="95">
        <v>700</v>
      </c>
      <c r="E1818" s="93">
        <v>8400</v>
      </c>
      <c r="F1818" s="93" t="s">
        <v>5</v>
      </c>
      <c r="G1818" s="96">
        <f>Data!$E1818*VLOOKUP(Data!$F1818,tblXrate[],2,FALSE)</f>
        <v>8400</v>
      </c>
      <c r="H1818" s="93" t="s">
        <v>19</v>
      </c>
      <c r="I1818" s="93" t="s">
        <v>19</v>
      </c>
      <c r="J1818" s="93" t="s">
        <v>1946</v>
      </c>
      <c r="K1818" s="93" t="str">
        <f>VLOOKUP(Data!$J1818,tblCountries[[Actual]:[Mapping]],2,FALSE)</f>
        <v>Baltic</v>
      </c>
      <c r="L1818" s="93" t="str">
        <f>VLOOKUP(Data!$J1818,tblCountries[[Actual]:[Continente]],3,FALSE)</f>
        <v>Europa</v>
      </c>
      <c r="M1818" s="93" t="s">
        <v>12</v>
      </c>
      <c r="N1818" s="97">
        <v>0.3</v>
      </c>
      <c r="O1818" s="99" t="s">
        <v>4024</v>
      </c>
      <c r="P1818" s="99" t="s">
        <v>4027</v>
      </c>
      <c r="Q1818" s="100" t="s">
        <v>4048</v>
      </c>
    </row>
    <row r="1819" spans="2:17" ht="15" customHeight="1" x14ac:dyDescent="0.25">
      <c r="B1819" s="93" t="s">
        <v>3814</v>
      </c>
      <c r="C1819" s="94">
        <v>41075.655347222222</v>
      </c>
      <c r="D1819" s="95">
        <v>270000</v>
      </c>
      <c r="E1819" s="93">
        <v>270000</v>
      </c>
      <c r="F1819" s="93" t="s">
        <v>39</v>
      </c>
      <c r="G1819" s="96">
        <f>Data!$E1819*VLOOKUP(Data!$F1819,tblXrate[],2,FALSE)</f>
        <v>4808.137505609493</v>
      </c>
      <c r="H1819" s="93" t="s">
        <v>90</v>
      </c>
      <c r="I1819" s="93" t="s">
        <v>51</v>
      </c>
      <c r="J1819" s="93" t="s">
        <v>7</v>
      </c>
      <c r="K1819" s="93" t="str">
        <f>VLOOKUP(Data!$J1819,tblCountries[[Actual]:[Mapping]],2,FALSE)</f>
        <v>India</v>
      </c>
      <c r="L1819" s="93" t="str">
        <f>VLOOKUP(Data!$J1819,tblCountries[[Actual]:[Continente]],3,FALSE)</f>
        <v>Asia</v>
      </c>
      <c r="M1819" s="93" t="s">
        <v>17</v>
      </c>
      <c r="N1819" s="97">
        <v>5</v>
      </c>
      <c r="O1819" s="98" t="s">
        <v>4021</v>
      </c>
      <c r="P1819" s="99" t="s">
        <v>4027</v>
      </c>
      <c r="Q1819" s="100" t="s">
        <v>4048</v>
      </c>
    </row>
    <row r="1820" spans="2:17" ht="15" customHeight="1" x14ac:dyDescent="0.25">
      <c r="B1820" s="93" t="s">
        <v>3815</v>
      </c>
      <c r="C1820" s="94">
        <v>41075.692210648151</v>
      </c>
      <c r="D1820" s="95">
        <v>1400000</v>
      </c>
      <c r="E1820" s="93">
        <v>1400000</v>
      </c>
      <c r="F1820" s="93" t="s">
        <v>39</v>
      </c>
      <c r="G1820" s="96">
        <f>Data!$E1820*VLOOKUP(Data!$F1820,tblXrate[],2,FALSE)</f>
        <v>24931.083362419595</v>
      </c>
      <c r="H1820" s="93" t="s">
        <v>1947</v>
      </c>
      <c r="I1820" s="93" t="s">
        <v>51</v>
      </c>
      <c r="J1820" s="93" t="s">
        <v>7</v>
      </c>
      <c r="K1820" s="93" t="str">
        <f>VLOOKUP(Data!$J1820,tblCountries[[Actual]:[Mapping]],2,FALSE)</f>
        <v>India</v>
      </c>
      <c r="L1820" s="93" t="str">
        <f>VLOOKUP(Data!$J1820,tblCountries[[Actual]:[Continente]],3,FALSE)</f>
        <v>Asia</v>
      </c>
      <c r="M1820" s="93" t="s">
        <v>8</v>
      </c>
      <c r="N1820" s="97">
        <v>10</v>
      </c>
      <c r="O1820" s="99" t="s">
        <v>4020</v>
      </c>
      <c r="P1820" s="99" t="s">
        <v>4029</v>
      </c>
      <c r="Q1820" s="100" t="s">
        <v>4048</v>
      </c>
    </row>
    <row r="1821" spans="2:17" ht="15" customHeight="1" x14ac:dyDescent="0.25">
      <c r="B1821" s="93" t="s">
        <v>3816</v>
      </c>
      <c r="C1821" s="94">
        <v>41075.719664351855</v>
      </c>
      <c r="D1821" s="95" t="s">
        <v>870</v>
      </c>
      <c r="E1821" s="93">
        <v>700000</v>
      </c>
      <c r="F1821" s="93" t="s">
        <v>39</v>
      </c>
      <c r="G1821" s="96">
        <f>Data!$E1821*VLOOKUP(Data!$F1821,tblXrate[],2,FALSE)</f>
        <v>12465.541681209797</v>
      </c>
      <c r="H1821" s="93" t="s">
        <v>1948</v>
      </c>
      <c r="I1821" s="93" t="s">
        <v>19</v>
      </c>
      <c r="J1821" s="93" t="s">
        <v>7</v>
      </c>
      <c r="K1821" s="93" t="str">
        <f>VLOOKUP(Data!$J1821,tblCountries[[Actual]:[Mapping]],2,FALSE)</f>
        <v>India</v>
      </c>
      <c r="L1821" s="93" t="str">
        <f>VLOOKUP(Data!$J1821,tblCountries[[Actual]:[Continente]],3,FALSE)</f>
        <v>Asia</v>
      </c>
      <c r="M1821" s="93" t="s">
        <v>17</v>
      </c>
      <c r="N1821" s="97">
        <v>4</v>
      </c>
      <c r="O1821" s="99" t="s">
        <v>4024</v>
      </c>
      <c r="P1821" s="99" t="s">
        <v>4028</v>
      </c>
      <c r="Q1821" s="100" t="s">
        <v>4048</v>
      </c>
    </row>
    <row r="1822" spans="2:17" ht="15" customHeight="1" x14ac:dyDescent="0.25">
      <c r="B1822" s="93" t="s">
        <v>3817</v>
      </c>
      <c r="C1822" s="94">
        <v>41075.73300925926</v>
      </c>
      <c r="D1822" s="95">
        <v>20000</v>
      </c>
      <c r="E1822" s="93">
        <v>20000</v>
      </c>
      <c r="F1822" s="93" t="s">
        <v>68</v>
      </c>
      <c r="G1822" s="96">
        <f>Data!$E1822*VLOOKUP(Data!$F1822,tblXrate[],2,FALSE)</f>
        <v>31523.565441345683</v>
      </c>
      <c r="H1822" s="93" t="s">
        <v>309</v>
      </c>
      <c r="I1822" s="93" t="s">
        <v>309</v>
      </c>
      <c r="J1822" s="93" t="s">
        <v>70</v>
      </c>
      <c r="K1822" s="93" t="str">
        <f>VLOOKUP(Data!$J1822,tblCountries[[Actual]:[Mapping]],2,FALSE)</f>
        <v>UK</v>
      </c>
      <c r="L1822" s="93" t="str">
        <f>VLOOKUP(Data!$J1822,tblCountries[[Actual]:[Continente]],3,FALSE)</f>
        <v>Europa</v>
      </c>
      <c r="M1822" s="93" t="s">
        <v>17</v>
      </c>
      <c r="N1822" s="97">
        <v>10</v>
      </c>
      <c r="O1822" s="99" t="s">
        <v>4020</v>
      </c>
      <c r="P1822" s="99" t="s">
        <v>4029</v>
      </c>
      <c r="Q1822" s="100" t="s">
        <v>4048</v>
      </c>
    </row>
    <row r="1823" spans="2:17" ht="15" customHeight="1" x14ac:dyDescent="0.25">
      <c r="B1823" s="93" t="s">
        <v>3818</v>
      </c>
      <c r="C1823" s="94">
        <v>41075.733449074076</v>
      </c>
      <c r="D1823" s="95" t="s">
        <v>394</v>
      </c>
      <c r="E1823" s="93">
        <v>1000000</v>
      </c>
      <c r="F1823" s="93" t="s">
        <v>39</v>
      </c>
      <c r="G1823" s="96">
        <f>Data!$E1823*VLOOKUP(Data!$F1823,tblXrate[],2,FALSE)</f>
        <v>17807.916687442568</v>
      </c>
      <c r="H1823" s="93" t="s">
        <v>1949</v>
      </c>
      <c r="I1823" s="93" t="s">
        <v>51</v>
      </c>
      <c r="J1823" s="93" t="s">
        <v>7</v>
      </c>
      <c r="K1823" s="93" t="str">
        <f>VLOOKUP(Data!$J1823,tblCountries[[Actual]:[Mapping]],2,FALSE)</f>
        <v>India</v>
      </c>
      <c r="L1823" s="93" t="str">
        <f>VLOOKUP(Data!$J1823,tblCountries[[Actual]:[Continente]],3,FALSE)</f>
        <v>Asia</v>
      </c>
      <c r="M1823" s="93" t="s">
        <v>12</v>
      </c>
      <c r="N1823" s="97">
        <v>10</v>
      </c>
      <c r="O1823" s="99" t="s">
        <v>4020</v>
      </c>
      <c r="P1823" s="99" t="s">
        <v>4028</v>
      </c>
      <c r="Q1823" s="100" t="s">
        <v>4048</v>
      </c>
    </row>
    <row r="1824" spans="2:17" ht="15" customHeight="1" x14ac:dyDescent="0.25">
      <c r="B1824" s="93" t="s">
        <v>3819</v>
      </c>
      <c r="C1824" s="94">
        <v>41075.759166666663</v>
      </c>
      <c r="D1824" s="95">
        <v>112000</v>
      </c>
      <c r="E1824" s="93">
        <v>112000</v>
      </c>
      <c r="F1824" s="93" t="s">
        <v>5</v>
      </c>
      <c r="G1824" s="96">
        <f>Data!$E1824*VLOOKUP(Data!$F1824,tblXrate[],2,FALSE)</f>
        <v>112000</v>
      </c>
      <c r="H1824" s="93" t="s">
        <v>634</v>
      </c>
      <c r="I1824" s="93" t="s">
        <v>51</v>
      </c>
      <c r="J1824" s="93" t="s">
        <v>14</v>
      </c>
      <c r="K1824" s="93" t="str">
        <f>VLOOKUP(Data!$J1824,tblCountries[[Actual]:[Mapping]],2,FALSE)</f>
        <v>USA</v>
      </c>
      <c r="L1824" s="93" t="str">
        <f>VLOOKUP(Data!$J1824,tblCountries[[Actual]:[Continente]],3,FALSE)</f>
        <v>America</v>
      </c>
      <c r="M1824" s="93" t="s">
        <v>17</v>
      </c>
      <c r="N1824" s="97">
        <v>8</v>
      </c>
      <c r="O1824" s="98" t="s">
        <v>4021</v>
      </c>
      <c r="P1824" s="99" t="s">
        <v>4031</v>
      </c>
      <c r="Q1824" s="100" t="s">
        <v>4049</v>
      </c>
    </row>
    <row r="1825" spans="2:17" ht="15" customHeight="1" x14ac:dyDescent="0.25">
      <c r="B1825" s="93" t="s">
        <v>3820</v>
      </c>
      <c r="C1825" s="94">
        <v>41075.833634259259</v>
      </c>
      <c r="D1825" s="95">
        <v>11000</v>
      </c>
      <c r="E1825" s="93">
        <v>11000</v>
      </c>
      <c r="F1825" s="93" t="s">
        <v>5</v>
      </c>
      <c r="G1825" s="96">
        <f>Data!$E1825*VLOOKUP(Data!$F1825,tblXrate[],2,FALSE)</f>
        <v>11000</v>
      </c>
      <c r="H1825" s="93" t="s">
        <v>1934</v>
      </c>
      <c r="I1825" s="93" t="s">
        <v>51</v>
      </c>
      <c r="J1825" s="93" t="s">
        <v>7</v>
      </c>
      <c r="K1825" s="93" t="str">
        <f>VLOOKUP(Data!$J1825,tblCountries[[Actual]:[Mapping]],2,FALSE)</f>
        <v>India</v>
      </c>
      <c r="L1825" s="93" t="str">
        <f>VLOOKUP(Data!$J1825,tblCountries[[Actual]:[Continente]],3,FALSE)</f>
        <v>Asia</v>
      </c>
      <c r="M1825" s="93" t="s">
        <v>12</v>
      </c>
      <c r="N1825" s="97">
        <v>8</v>
      </c>
      <c r="O1825" s="98" t="s">
        <v>4021</v>
      </c>
      <c r="P1825" s="99" t="s">
        <v>4027</v>
      </c>
      <c r="Q1825" s="100" t="s">
        <v>4048</v>
      </c>
    </row>
    <row r="1826" spans="2:17" ht="15" customHeight="1" x14ac:dyDescent="0.25">
      <c r="B1826" s="93" t="s">
        <v>3821</v>
      </c>
      <c r="C1826" s="94">
        <v>41075.868622685186</v>
      </c>
      <c r="D1826" s="95" t="s">
        <v>1950</v>
      </c>
      <c r="E1826" s="93">
        <v>90000</v>
      </c>
      <c r="F1826" s="93" t="s">
        <v>21</v>
      </c>
      <c r="G1826" s="96">
        <f>Data!$E1826*VLOOKUP(Data!$F1826,tblXrate[],2,FALSE)</f>
        <v>114335.9495092447</v>
      </c>
      <c r="H1826" s="93" t="s">
        <v>487</v>
      </c>
      <c r="I1826" s="93" t="s">
        <v>487</v>
      </c>
      <c r="J1826" s="93" t="s">
        <v>1951</v>
      </c>
      <c r="K1826" s="93" t="str">
        <f>VLOOKUP(Data!$J1826,tblCountries[[Actual]:[Mapping]],2,FALSE)</f>
        <v>Europe</v>
      </c>
      <c r="L1826" s="93" t="str">
        <f>VLOOKUP(Data!$J1826,tblCountries[[Actual]:[Continente]],3,FALSE)</f>
        <v>Europa</v>
      </c>
      <c r="M1826" s="93" t="s">
        <v>17</v>
      </c>
      <c r="N1826" s="97">
        <v>20</v>
      </c>
      <c r="O1826" s="99" t="s">
        <v>4022</v>
      </c>
      <c r="P1826" s="99" t="s">
        <v>4031</v>
      </c>
      <c r="Q1826" s="100" t="s">
        <v>4049</v>
      </c>
    </row>
    <row r="1827" spans="2:17" ht="15" customHeight="1" x14ac:dyDescent="0.25">
      <c r="B1827" s="93" t="s">
        <v>3822</v>
      </c>
      <c r="C1827" s="94">
        <v>41075.897407407407</v>
      </c>
      <c r="D1827" s="95" t="s">
        <v>1952</v>
      </c>
      <c r="E1827" s="93">
        <v>16110</v>
      </c>
      <c r="F1827" s="93" t="s">
        <v>5</v>
      </c>
      <c r="G1827" s="96">
        <f>Data!$E1827*VLOOKUP(Data!$F1827,tblXrate[],2,FALSE)</f>
        <v>16110</v>
      </c>
      <c r="H1827" s="93" t="s">
        <v>1953</v>
      </c>
      <c r="I1827" s="93" t="s">
        <v>19</v>
      </c>
      <c r="J1827" s="93" t="s">
        <v>1954</v>
      </c>
      <c r="K1827" s="93" t="str">
        <f>VLOOKUP(Data!$J1827,tblCountries[[Actual]:[Mapping]],2,FALSE)</f>
        <v>Colombia</v>
      </c>
      <c r="L1827" s="93" t="str">
        <f>VLOOKUP(Data!$J1827,tblCountries[[Actual]:[Continente]],3,FALSE)</f>
        <v>America</v>
      </c>
      <c r="M1827" s="93" t="s">
        <v>12</v>
      </c>
      <c r="N1827" s="97">
        <v>10</v>
      </c>
      <c r="O1827" s="99" t="s">
        <v>4020</v>
      </c>
      <c r="P1827" s="99" t="s">
        <v>4028</v>
      </c>
      <c r="Q1827" s="100" t="s">
        <v>4048</v>
      </c>
    </row>
    <row r="1828" spans="2:17" ht="15" customHeight="1" x14ac:dyDescent="0.25">
      <c r="B1828" s="93" t="s">
        <v>3823</v>
      </c>
      <c r="C1828" s="94">
        <v>41075.942187499997</v>
      </c>
      <c r="D1828" s="95">
        <v>72000</v>
      </c>
      <c r="E1828" s="93">
        <v>72000</v>
      </c>
      <c r="F1828" s="93" t="s">
        <v>5</v>
      </c>
      <c r="G1828" s="96">
        <f>Data!$E1828*VLOOKUP(Data!$F1828,tblXrate[],2,FALSE)</f>
        <v>72000</v>
      </c>
      <c r="H1828" s="93" t="s">
        <v>1955</v>
      </c>
      <c r="I1828" s="93" t="s">
        <v>51</v>
      </c>
      <c r="J1828" s="93" t="s">
        <v>14</v>
      </c>
      <c r="K1828" s="93" t="str">
        <f>VLOOKUP(Data!$J1828,tblCountries[[Actual]:[Mapping]],2,FALSE)</f>
        <v>USA</v>
      </c>
      <c r="L1828" s="93" t="str">
        <f>VLOOKUP(Data!$J1828,tblCountries[[Actual]:[Continente]],3,FALSE)</f>
        <v>America</v>
      </c>
      <c r="M1828" s="93" t="s">
        <v>8</v>
      </c>
      <c r="N1828" s="97">
        <v>10</v>
      </c>
      <c r="O1828" s="99" t="s">
        <v>4020</v>
      </c>
      <c r="P1828" s="99" t="s">
        <v>4030</v>
      </c>
      <c r="Q1828" s="100" t="s">
        <v>4049</v>
      </c>
    </row>
    <row r="1829" spans="2:17" ht="15" customHeight="1" x14ac:dyDescent="0.25">
      <c r="B1829" s="93" t="s">
        <v>3824</v>
      </c>
      <c r="C1829" s="94">
        <v>41075.972916666666</v>
      </c>
      <c r="D1829" s="95">
        <v>60000</v>
      </c>
      <c r="E1829" s="93">
        <v>60000</v>
      </c>
      <c r="F1829" s="93" t="s">
        <v>5</v>
      </c>
      <c r="G1829" s="96">
        <f>Data!$E1829*VLOOKUP(Data!$F1829,tblXrate[],2,FALSE)</f>
        <v>60000</v>
      </c>
      <c r="H1829" s="93" t="s">
        <v>1956</v>
      </c>
      <c r="I1829" s="93" t="s">
        <v>19</v>
      </c>
      <c r="J1829" s="93" t="s">
        <v>14</v>
      </c>
      <c r="K1829" s="93" t="str">
        <f>VLOOKUP(Data!$J1829,tblCountries[[Actual]:[Mapping]],2,FALSE)</f>
        <v>USA</v>
      </c>
      <c r="L1829" s="93" t="str">
        <f>VLOOKUP(Data!$J1829,tblCountries[[Actual]:[Continente]],3,FALSE)</f>
        <v>America</v>
      </c>
      <c r="M1829" s="93" t="s">
        <v>12</v>
      </c>
      <c r="N1829" s="97">
        <v>10</v>
      </c>
      <c r="O1829" s="99" t="s">
        <v>4020</v>
      </c>
      <c r="P1829" s="99" t="s">
        <v>4030</v>
      </c>
      <c r="Q1829" s="100" t="s">
        <v>4049</v>
      </c>
    </row>
    <row r="1830" spans="2:17" ht="15" customHeight="1" x14ac:dyDescent="0.25">
      <c r="B1830" s="93" t="s">
        <v>3825</v>
      </c>
      <c r="C1830" s="94">
        <v>41075.99318287037</v>
      </c>
      <c r="D1830" s="95">
        <v>67000</v>
      </c>
      <c r="E1830" s="93">
        <v>67000</v>
      </c>
      <c r="F1830" s="93" t="s">
        <v>5</v>
      </c>
      <c r="G1830" s="96">
        <f>Data!$E1830*VLOOKUP(Data!$F1830,tblXrate[],2,FALSE)</f>
        <v>67000</v>
      </c>
      <c r="H1830" s="93" t="s">
        <v>1957</v>
      </c>
      <c r="I1830" s="93" t="s">
        <v>19</v>
      </c>
      <c r="J1830" s="93" t="s">
        <v>14</v>
      </c>
      <c r="K1830" s="93" t="str">
        <f>VLOOKUP(Data!$J1830,tblCountries[[Actual]:[Mapping]],2,FALSE)</f>
        <v>USA</v>
      </c>
      <c r="L1830" s="93" t="str">
        <f>VLOOKUP(Data!$J1830,tblCountries[[Actual]:[Continente]],3,FALSE)</f>
        <v>America</v>
      </c>
      <c r="M1830" s="93" t="s">
        <v>8</v>
      </c>
      <c r="N1830" s="97">
        <v>6</v>
      </c>
      <c r="O1830" s="98" t="s">
        <v>4021</v>
      </c>
      <c r="P1830" s="99" t="s">
        <v>4030</v>
      </c>
      <c r="Q1830" s="100" t="s">
        <v>4049</v>
      </c>
    </row>
    <row r="1831" spans="2:17" ht="15" customHeight="1" x14ac:dyDescent="0.25">
      <c r="B1831" s="93" t="s">
        <v>3826</v>
      </c>
      <c r="C1831" s="94">
        <v>41076.118622685186</v>
      </c>
      <c r="D1831" s="95">
        <v>54000</v>
      </c>
      <c r="E1831" s="93">
        <v>54000</v>
      </c>
      <c r="F1831" s="93" t="s">
        <v>5</v>
      </c>
      <c r="G1831" s="96">
        <f>Data!$E1831*VLOOKUP(Data!$F1831,tblXrate[],2,FALSE)</f>
        <v>54000</v>
      </c>
      <c r="H1831" s="93" t="s">
        <v>1958</v>
      </c>
      <c r="I1831" s="93" t="s">
        <v>19</v>
      </c>
      <c r="J1831" s="93" t="s">
        <v>14</v>
      </c>
      <c r="K1831" s="93" t="str">
        <f>VLOOKUP(Data!$J1831,tblCountries[[Actual]:[Mapping]],2,FALSE)</f>
        <v>USA</v>
      </c>
      <c r="L1831" s="93" t="str">
        <f>VLOOKUP(Data!$J1831,tblCountries[[Actual]:[Continente]],3,FALSE)</f>
        <v>America</v>
      </c>
      <c r="M1831" s="93" t="s">
        <v>8</v>
      </c>
      <c r="N1831" s="97">
        <v>18</v>
      </c>
      <c r="O1831" s="99" t="s">
        <v>4022</v>
      </c>
      <c r="P1831" s="99" t="s">
        <v>4030</v>
      </c>
      <c r="Q1831" s="100" t="s">
        <v>4049</v>
      </c>
    </row>
    <row r="1832" spans="2:17" ht="15" customHeight="1" x14ac:dyDescent="0.25">
      <c r="B1832" s="93" t="s">
        <v>3827</v>
      </c>
      <c r="C1832" s="94">
        <v>41076.224340277775</v>
      </c>
      <c r="D1832" s="95">
        <v>38666</v>
      </c>
      <c r="E1832" s="93">
        <v>38666</v>
      </c>
      <c r="F1832" s="93" t="s">
        <v>5</v>
      </c>
      <c r="G1832" s="96">
        <f>Data!$E1832*VLOOKUP(Data!$F1832,tblXrate[],2,FALSE)</f>
        <v>38666</v>
      </c>
      <c r="H1832" s="93" t="s">
        <v>1959</v>
      </c>
      <c r="I1832" s="93" t="s">
        <v>66</v>
      </c>
      <c r="J1832" s="93" t="s">
        <v>47</v>
      </c>
      <c r="K1832" s="93" t="str">
        <f>VLOOKUP(Data!$J1832,tblCountries[[Actual]:[Mapping]],2,FALSE)</f>
        <v>South Africa</v>
      </c>
      <c r="L1832" s="93" t="str">
        <f>VLOOKUP(Data!$J1832,tblCountries[[Actual]:[Continente]],3,FALSE)</f>
        <v>Africa</v>
      </c>
      <c r="M1832" s="93" t="s">
        <v>12</v>
      </c>
      <c r="N1832" s="97">
        <v>10</v>
      </c>
      <c r="O1832" s="99" t="s">
        <v>4020</v>
      </c>
      <c r="P1832" s="99" t="s">
        <v>4029</v>
      </c>
      <c r="Q1832" s="100" t="s">
        <v>4048</v>
      </c>
    </row>
    <row r="1833" spans="2:17" ht="15" customHeight="1" x14ac:dyDescent="0.25">
      <c r="B1833" s="93" t="s">
        <v>3828</v>
      </c>
      <c r="C1833" s="94">
        <v>41076.262418981481</v>
      </c>
      <c r="D1833" s="95">
        <v>63000</v>
      </c>
      <c r="E1833" s="93">
        <v>63000</v>
      </c>
      <c r="F1833" s="93" t="s">
        <v>5</v>
      </c>
      <c r="G1833" s="96">
        <f>Data!$E1833*VLOOKUP(Data!$F1833,tblXrate[],2,FALSE)</f>
        <v>63000</v>
      </c>
      <c r="H1833" s="93" t="s">
        <v>1960</v>
      </c>
      <c r="I1833" s="93" t="s">
        <v>19</v>
      </c>
      <c r="J1833" s="93" t="s">
        <v>14</v>
      </c>
      <c r="K1833" s="93" t="str">
        <f>VLOOKUP(Data!$J1833,tblCountries[[Actual]:[Mapping]],2,FALSE)</f>
        <v>USA</v>
      </c>
      <c r="L1833" s="93" t="str">
        <f>VLOOKUP(Data!$J1833,tblCountries[[Actual]:[Continente]],3,FALSE)</f>
        <v>America</v>
      </c>
      <c r="M1833" s="93" t="s">
        <v>8</v>
      </c>
      <c r="N1833" s="97">
        <v>6</v>
      </c>
      <c r="O1833" s="98" t="s">
        <v>4021</v>
      </c>
      <c r="P1833" s="99" t="s">
        <v>4030</v>
      </c>
      <c r="Q1833" s="100" t="s">
        <v>4049</v>
      </c>
    </row>
    <row r="1834" spans="2:17" ht="15" customHeight="1" x14ac:dyDescent="0.25">
      <c r="B1834" s="93" t="s">
        <v>3829</v>
      </c>
      <c r="C1834" s="94">
        <v>41076.340960648151</v>
      </c>
      <c r="D1834" s="95" t="s">
        <v>422</v>
      </c>
      <c r="E1834" s="93">
        <v>63000</v>
      </c>
      <c r="F1834" s="93" t="s">
        <v>5</v>
      </c>
      <c r="G1834" s="96">
        <f>Data!$E1834*VLOOKUP(Data!$F1834,tblXrate[],2,FALSE)</f>
        <v>63000</v>
      </c>
      <c r="H1834" s="93" t="s">
        <v>13</v>
      </c>
      <c r="I1834" s="93" t="s">
        <v>19</v>
      </c>
      <c r="J1834" s="93" t="s">
        <v>14</v>
      </c>
      <c r="K1834" s="93" t="str">
        <f>VLOOKUP(Data!$J1834,tblCountries[[Actual]:[Mapping]],2,FALSE)</f>
        <v>USA</v>
      </c>
      <c r="L1834" s="93" t="str">
        <f>VLOOKUP(Data!$J1834,tblCountries[[Actual]:[Continente]],3,FALSE)</f>
        <v>America</v>
      </c>
      <c r="M1834" s="93" t="s">
        <v>12</v>
      </c>
      <c r="N1834" s="97">
        <v>1</v>
      </c>
      <c r="O1834" s="99" t="s">
        <v>4024</v>
      </c>
      <c r="P1834" s="99" t="s">
        <v>4030</v>
      </c>
      <c r="Q1834" s="100" t="s">
        <v>4049</v>
      </c>
    </row>
    <row r="1835" spans="2:17" ht="15" customHeight="1" x14ac:dyDescent="0.25">
      <c r="B1835" s="93" t="s">
        <v>3830</v>
      </c>
      <c r="C1835" s="94">
        <v>41076.590868055559</v>
      </c>
      <c r="D1835" s="95" t="s">
        <v>1961</v>
      </c>
      <c r="E1835" s="93">
        <v>360000</v>
      </c>
      <c r="F1835" s="93" t="s">
        <v>39</v>
      </c>
      <c r="G1835" s="96">
        <f>Data!$E1835*VLOOKUP(Data!$F1835,tblXrate[],2,FALSE)</f>
        <v>6410.8500074793246</v>
      </c>
      <c r="H1835" s="93" t="s">
        <v>19</v>
      </c>
      <c r="I1835" s="93" t="s">
        <v>19</v>
      </c>
      <c r="J1835" s="93" t="s">
        <v>7</v>
      </c>
      <c r="K1835" s="93" t="str">
        <f>VLOOKUP(Data!$J1835,tblCountries[[Actual]:[Mapping]],2,FALSE)</f>
        <v>India</v>
      </c>
      <c r="L1835" s="93" t="str">
        <f>VLOOKUP(Data!$J1835,tblCountries[[Actual]:[Continente]],3,FALSE)</f>
        <v>Asia</v>
      </c>
      <c r="M1835" s="93" t="s">
        <v>12</v>
      </c>
      <c r="N1835" s="97">
        <v>2</v>
      </c>
      <c r="O1835" s="99" t="s">
        <v>4024</v>
      </c>
      <c r="P1835" s="99" t="s">
        <v>4027</v>
      </c>
      <c r="Q1835" s="100" t="s">
        <v>4048</v>
      </c>
    </row>
    <row r="1836" spans="2:17" ht="15" customHeight="1" x14ac:dyDescent="0.25">
      <c r="B1836" s="93" t="s">
        <v>3831</v>
      </c>
      <c r="C1836" s="94">
        <v>41076.71371527778</v>
      </c>
      <c r="D1836" s="95" t="s">
        <v>1962</v>
      </c>
      <c r="E1836" s="93">
        <v>600000</v>
      </c>
      <c r="F1836" s="93" t="s">
        <v>39</v>
      </c>
      <c r="G1836" s="96">
        <f>Data!$E1836*VLOOKUP(Data!$F1836,tblXrate[],2,FALSE)</f>
        <v>10684.750012465542</v>
      </c>
      <c r="H1836" s="93" t="s">
        <v>1963</v>
      </c>
      <c r="I1836" s="93" t="s">
        <v>51</v>
      </c>
      <c r="J1836" s="93" t="s">
        <v>7</v>
      </c>
      <c r="K1836" s="93" t="str">
        <f>VLOOKUP(Data!$J1836,tblCountries[[Actual]:[Mapping]],2,FALSE)</f>
        <v>India</v>
      </c>
      <c r="L1836" s="93" t="str">
        <f>VLOOKUP(Data!$J1836,tblCountries[[Actual]:[Continente]],3,FALSE)</f>
        <v>Asia</v>
      </c>
      <c r="M1836" s="93" t="s">
        <v>8</v>
      </c>
      <c r="N1836" s="97">
        <v>12</v>
      </c>
      <c r="O1836" s="99" t="s">
        <v>4020</v>
      </c>
      <c r="P1836" s="99" t="s">
        <v>4027</v>
      </c>
      <c r="Q1836" s="100" t="s">
        <v>4048</v>
      </c>
    </row>
    <row r="1837" spans="2:17" ht="15" customHeight="1" x14ac:dyDescent="0.25">
      <c r="B1837" s="93" t="s">
        <v>3832</v>
      </c>
      <c r="C1837" s="94">
        <v>41076.718090277776</v>
      </c>
      <c r="D1837" s="95">
        <v>40000</v>
      </c>
      <c r="E1837" s="93">
        <v>40000</v>
      </c>
      <c r="F1837" s="93" t="s">
        <v>5</v>
      </c>
      <c r="G1837" s="96">
        <f>Data!$E1837*VLOOKUP(Data!$F1837,tblXrate[],2,FALSE)</f>
        <v>40000</v>
      </c>
      <c r="H1837" s="93" t="s">
        <v>1019</v>
      </c>
      <c r="I1837" s="93" t="s">
        <v>51</v>
      </c>
      <c r="J1837" s="93" t="s">
        <v>7</v>
      </c>
      <c r="K1837" s="93" t="str">
        <f>VLOOKUP(Data!$J1837,tblCountries[[Actual]:[Mapping]],2,FALSE)</f>
        <v>India</v>
      </c>
      <c r="L1837" s="93" t="str">
        <f>VLOOKUP(Data!$J1837,tblCountries[[Actual]:[Continente]],3,FALSE)</f>
        <v>Asia</v>
      </c>
      <c r="M1837" s="93" t="s">
        <v>8</v>
      </c>
      <c r="N1837" s="97">
        <v>5</v>
      </c>
      <c r="O1837" s="98" t="s">
        <v>4021</v>
      </c>
      <c r="P1837" s="99" t="s">
        <v>4029</v>
      </c>
      <c r="Q1837" s="100" t="s">
        <v>4048</v>
      </c>
    </row>
    <row r="1838" spans="2:17" ht="15" customHeight="1" x14ac:dyDescent="0.25">
      <c r="B1838" s="93" t="s">
        <v>3833</v>
      </c>
      <c r="C1838" s="94">
        <v>41076.742673611108</v>
      </c>
      <c r="D1838" s="95" t="s">
        <v>1964</v>
      </c>
      <c r="E1838" s="93">
        <v>350000</v>
      </c>
      <c r="F1838" s="93" t="s">
        <v>39</v>
      </c>
      <c r="G1838" s="96">
        <f>Data!$E1838*VLOOKUP(Data!$F1838,tblXrate[],2,FALSE)</f>
        <v>6232.7708406048987</v>
      </c>
      <c r="H1838" s="93" t="s">
        <v>19</v>
      </c>
      <c r="I1838" s="93" t="s">
        <v>19</v>
      </c>
      <c r="J1838" s="93" t="s">
        <v>7</v>
      </c>
      <c r="K1838" s="93" t="str">
        <f>VLOOKUP(Data!$J1838,tblCountries[[Actual]:[Mapping]],2,FALSE)</f>
        <v>India</v>
      </c>
      <c r="L1838" s="93" t="str">
        <f>VLOOKUP(Data!$J1838,tblCountries[[Actual]:[Continente]],3,FALSE)</f>
        <v>Asia</v>
      </c>
      <c r="M1838" s="93" t="s">
        <v>8</v>
      </c>
      <c r="N1838" s="97">
        <v>6</v>
      </c>
      <c r="O1838" s="98" t="s">
        <v>4021</v>
      </c>
      <c r="P1838" s="99" t="s">
        <v>4027</v>
      </c>
      <c r="Q1838" s="100" t="s">
        <v>4048</v>
      </c>
    </row>
    <row r="1839" spans="2:17" ht="15" customHeight="1" x14ac:dyDescent="0.25">
      <c r="B1839" s="93" t="s">
        <v>3834</v>
      </c>
      <c r="C1839" s="94">
        <v>41076.772210648145</v>
      </c>
      <c r="D1839" s="95">
        <v>2342342</v>
      </c>
      <c r="E1839" s="93">
        <v>2342342</v>
      </c>
      <c r="F1839" s="93" t="s">
        <v>39</v>
      </c>
      <c r="G1839" s="96">
        <f>Data!$E1839*VLOOKUP(Data!$F1839,tblXrate[],2,FALSE)</f>
        <v>41712.231189497601</v>
      </c>
      <c r="H1839" s="93" t="s">
        <v>1965</v>
      </c>
      <c r="I1839" s="93" t="s">
        <v>3939</v>
      </c>
      <c r="J1839" s="93" t="s">
        <v>7</v>
      </c>
      <c r="K1839" s="93" t="str">
        <f>VLOOKUP(Data!$J1839,tblCountries[[Actual]:[Mapping]],2,FALSE)</f>
        <v>India</v>
      </c>
      <c r="L1839" s="93" t="str">
        <f>VLOOKUP(Data!$J1839,tblCountries[[Actual]:[Continente]],3,FALSE)</f>
        <v>Asia</v>
      </c>
      <c r="M1839" s="93" t="s">
        <v>17</v>
      </c>
      <c r="N1839" s="97">
        <v>12</v>
      </c>
      <c r="O1839" s="99" t="s">
        <v>4020</v>
      </c>
      <c r="P1839" s="99" t="s">
        <v>4029</v>
      </c>
      <c r="Q1839" s="100" t="s">
        <v>4048</v>
      </c>
    </row>
    <row r="1840" spans="2:17" ht="15" customHeight="1" x14ac:dyDescent="0.25">
      <c r="B1840" s="93" t="s">
        <v>3835</v>
      </c>
      <c r="C1840" s="94">
        <v>41076.773206018515</v>
      </c>
      <c r="D1840" s="95" t="s">
        <v>1183</v>
      </c>
      <c r="E1840" s="93">
        <v>700000</v>
      </c>
      <c r="F1840" s="93" t="s">
        <v>39</v>
      </c>
      <c r="G1840" s="96">
        <f>Data!$E1840*VLOOKUP(Data!$F1840,tblXrate[],2,FALSE)</f>
        <v>12465.541681209797</v>
      </c>
      <c r="H1840" s="93" t="s">
        <v>1966</v>
      </c>
      <c r="I1840" s="93" t="s">
        <v>51</v>
      </c>
      <c r="J1840" s="93" t="s">
        <v>7</v>
      </c>
      <c r="K1840" s="93" t="str">
        <f>VLOOKUP(Data!$J1840,tblCountries[[Actual]:[Mapping]],2,FALSE)</f>
        <v>India</v>
      </c>
      <c r="L1840" s="93" t="str">
        <f>VLOOKUP(Data!$J1840,tblCountries[[Actual]:[Continente]],3,FALSE)</f>
        <v>Asia</v>
      </c>
      <c r="M1840" s="93" t="s">
        <v>17</v>
      </c>
      <c r="N1840" s="97">
        <v>9</v>
      </c>
      <c r="O1840" s="98" t="s">
        <v>4021</v>
      </c>
      <c r="P1840" s="99" t="s">
        <v>4028</v>
      </c>
      <c r="Q1840" s="100" t="s">
        <v>4048</v>
      </c>
    </row>
    <row r="1841" spans="2:17" ht="15" customHeight="1" x14ac:dyDescent="0.25">
      <c r="B1841" s="93" t="s">
        <v>3836</v>
      </c>
      <c r="C1841" s="94">
        <v>41076.933680555558</v>
      </c>
      <c r="D1841" s="95">
        <v>20500</v>
      </c>
      <c r="E1841" s="93">
        <v>20500</v>
      </c>
      <c r="F1841" s="93" t="s">
        <v>68</v>
      </c>
      <c r="G1841" s="96">
        <f>Data!$E1841*VLOOKUP(Data!$F1841,tblXrate[],2,FALSE)</f>
        <v>32311.654577379326</v>
      </c>
      <c r="H1841" s="93" t="s">
        <v>255</v>
      </c>
      <c r="I1841" s="93" t="s">
        <v>19</v>
      </c>
      <c r="J1841" s="93" t="s">
        <v>70</v>
      </c>
      <c r="K1841" s="93" t="str">
        <f>VLOOKUP(Data!$J1841,tblCountries[[Actual]:[Mapping]],2,FALSE)</f>
        <v>UK</v>
      </c>
      <c r="L1841" s="93" t="str">
        <f>VLOOKUP(Data!$J1841,tblCountries[[Actual]:[Continente]],3,FALSE)</f>
        <v>Europa</v>
      </c>
      <c r="M1841" s="93" t="s">
        <v>8</v>
      </c>
      <c r="N1841" s="97">
        <v>20</v>
      </c>
      <c r="O1841" s="99" t="s">
        <v>4022</v>
      </c>
      <c r="P1841" s="99" t="s">
        <v>4029</v>
      </c>
      <c r="Q1841" s="100" t="s">
        <v>4048</v>
      </c>
    </row>
    <row r="1842" spans="2:17" ht="15" customHeight="1" x14ac:dyDescent="0.25">
      <c r="B1842" s="93" t="s">
        <v>3837</v>
      </c>
      <c r="C1842" s="94">
        <v>41077.065810185188</v>
      </c>
      <c r="D1842" s="95" t="s">
        <v>691</v>
      </c>
      <c r="E1842" s="93">
        <v>400000</v>
      </c>
      <c r="F1842" s="93" t="s">
        <v>39</v>
      </c>
      <c r="G1842" s="96">
        <f>Data!$E1842*VLOOKUP(Data!$F1842,tblXrate[],2,FALSE)</f>
        <v>7123.1666749770275</v>
      </c>
      <c r="H1842" s="93" t="s">
        <v>1967</v>
      </c>
      <c r="I1842" s="93" t="s">
        <v>19</v>
      </c>
      <c r="J1842" s="93" t="s">
        <v>7</v>
      </c>
      <c r="K1842" s="93" t="str">
        <f>VLOOKUP(Data!$J1842,tblCountries[[Actual]:[Mapping]],2,FALSE)</f>
        <v>India</v>
      </c>
      <c r="L1842" s="93" t="str">
        <f>VLOOKUP(Data!$J1842,tblCountries[[Actual]:[Continente]],3,FALSE)</f>
        <v>Asia</v>
      </c>
      <c r="M1842" s="93" t="s">
        <v>24</v>
      </c>
      <c r="N1842" s="97">
        <v>2</v>
      </c>
      <c r="O1842" s="99" t="s">
        <v>4024</v>
      </c>
      <c r="P1842" s="99" t="s">
        <v>4027</v>
      </c>
      <c r="Q1842" s="100" t="s">
        <v>4048</v>
      </c>
    </row>
    <row r="1843" spans="2:17" ht="15" customHeight="1" x14ac:dyDescent="0.25">
      <c r="B1843" s="93" t="s">
        <v>3838</v>
      </c>
      <c r="C1843" s="94">
        <v>41077.168055555558</v>
      </c>
      <c r="D1843" s="95" t="s">
        <v>1968</v>
      </c>
      <c r="E1843" s="93">
        <v>100000</v>
      </c>
      <c r="F1843" s="93" t="s">
        <v>5</v>
      </c>
      <c r="G1843" s="96">
        <f>Data!$E1843*VLOOKUP(Data!$F1843,tblXrate[],2,FALSE)</f>
        <v>100000</v>
      </c>
      <c r="H1843" s="93" t="s">
        <v>1969</v>
      </c>
      <c r="I1843" s="93" t="s">
        <v>51</v>
      </c>
      <c r="J1843" s="93" t="s">
        <v>178</v>
      </c>
      <c r="K1843" s="93" t="str">
        <f>VLOOKUP(Data!$J1843,tblCountries[[Actual]:[Mapping]],2,FALSE)</f>
        <v>UAE</v>
      </c>
      <c r="L1843" s="93" t="str">
        <f>VLOOKUP(Data!$J1843,tblCountries[[Actual]:[Continente]],3,FALSE)</f>
        <v>Asia</v>
      </c>
      <c r="M1843" s="93" t="s">
        <v>12</v>
      </c>
      <c r="N1843" s="97">
        <v>15</v>
      </c>
      <c r="O1843" s="99" t="s">
        <v>4020</v>
      </c>
      <c r="P1843" s="99" t="s">
        <v>4031</v>
      </c>
      <c r="Q1843" s="100" t="s">
        <v>4049</v>
      </c>
    </row>
    <row r="1844" spans="2:17" ht="15" customHeight="1" x14ac:dyDescent="0.25">
      <c r="B1844" s="93" t="s">
        <v>3839</v>
      </c>
      <c r="C1844" s="94">
        <v>41077.485335648147</v>
      </c>
      <c r="D1844" s="95">
        <v>75000</v>
      </c>
      <c r="E1844" s="93">
        <v>75000</v>
      </c>
      <c r="F1844" s="93" t="s">
        <v>667</v>
      </c>
      <c r="G1844" s="96">
        <f>Data!$E1844*VLOOKUP(Data!$F1844,tblXrate[],2,FALSE)</f>
        <v>59819.107020370408</v>
      </c>
      <c r="H1844" s="93" t="s">
        <v>556</v>
      </c>
      <c r="I1844" s="93" t="s">
        <v>309</v>
      </c>
      <c r="J1844" s="93" t="s">
        <v>669</v>
      </c>
      <c r="K1844" s="93" t="str">
        <f>VLOOKUP(Data!$J1844,tblCountries[[Actual]:[Mapping]],2,FALSE)</f>
        <v>New Zealand</v>
      </c>
      <c r="L1844" s="93" t="str">
        <f>VLOOKUP(Data!$J1844,tblCountries[[Actual]:[Continente]],3,FALSE)</f>
        <v>Oceania</v>
      </c>
      <c r="M1844" s="93" t="s">
        <v>8</v>
      </c>
      <c r="N1844" s="97">
        <v>4</v>
      </c>
      <c r="O1844" s="99" t="s">
        <v>4024</v>
      </c>
      <c r="P1844" s="99" t="s">
        <v>4030</v>
      </c>
      <c r="Q1844" s="100" t="s">
        <v>4049</v>
      </c>
    </row>
    <row r="1845" spans="2:17" ht="15" customHeight="1" x14ac:dyDescent="0.25">
      <c r="B1845" s="93" t="s">
        <v>3840</v>
      </c>
      <c r="C1845" s="94">
        <v>41077.500659722224</v>
      </c>
      <c r="D1845" s="95">
        <v>25000</v>
      </c>
      <c r="E1845" s="93">
        <v>25000</v>
      </c>
      <c r="F1845" s="93" t="s">
        <v>5</v>
      </c>
      <c r="G1845" s="96">
        <f>Data!$E1845*VLOOKUP(Data!$F1845,tblXrate[],2,FALSE)</f>
        <v>25000</v>
      </c>
      <c r="H1845" s="93" t="s">
        <v>152</v>
      </c>
      <c r="I1845" s="93" t="s">
        <v>19</v>
      </c>
      <c r="J1845" s="93" t="s">
        <v>7</v>
      </c>
      <c r="K1845" s="93" t="str">
        <f>VLOOKUP(Data!$J1845,tblCountries[[Actual]:[Mapping]],2,FALSE)</f>
        <v>India</v>
      </c>
      <c r="L1845" s="93" t="str">
        <f>VLOOKUP(Data!$J1845,tblCountries[[Actual]:[Continente]],3,FALSE)</f>
        <v>Asia</v>
      </c>
      <c r="M1845" s="93" t="s">
        <v>12</v>
      </c>
      <c r="N1845" s="97">
        <v>1.5</v>
      </c>
      <c r="O1845" s="99" t="s">
        <v>4024</v>
      </c>
      <c r="P1845" s="99" t="s">
        <v>4029</v>
      </c>
      <c r="Q1845" s="100" t="s">
        <v>4048</v>
      </c>
    </row>
    <row r="1846" spans="2:17" ht="15" customHeight="1" x14ac:dyDescent="0.25">
      <c r="B1846" s="93" t="s">
        <v>3841</v>
      </c>
      <c r="C1846" s="94">
        <v>41077.533935185187</v>
      </c>
      <c r="D1846" s="95">
        <v>5000</v>
      </c>
      <c r="E1846" s="93">
        <v>5000</v>
      </c>
      <c r="F1846" s="93" t="s">
        <v>5</v>
      </c>
      <c r="G1846" s="96">
        <f>Data!$E1846*VLOOKUP(Data!$F1846,tblXrate[],2,FALSE)</f>
        <v>5000</v>
      </c>
      <c r="H1846" s="93" t="s">
        <v>1109</v>
      </c>
      <c r="I1846" s="93" t="s">
        <v>19</v>
      </c>
      <c r="J1846" s="93" t="s">
        <v>7</v>
      </c>
      <c r="K1846" s="93" t="str">
        <f>VLOOKUP(Data!$J1846,tblCountries[[Actual]:[Mapping]],2,FALSE)</f>
        <v>India</v>
      </c>
      <c r="L1846" s="93" t="str">
        <f>VLOOKUP(Data!$J1846,tblCountries[[Actual]:[Continente]],3,FALSE)</f>
        <v>Asia</v>
      </c>
      <c r="M1846" s="93" t="s">
        <v>17</v>
      </c>
      <c r="N1846" s="97">
        <v>10</v>
      </c>
      <c r="O1846" s="99" t="s">
        <v>4020</v>
      </c>
      <c r="P1846" s="99" t="s">
        <v>4027</v>
      </c>
      <c r="Q1846" s="100" t="s">
        <v>4048</v>
      </c>
    </row>
    <row r="1847" spans="2:17" ht="15" customHeight="1" x14ac:dyDescent="0.25">
      <c r="B1847" s="93" t="s">
        <v>3842</v>
      </c>
      <c r="C1847" s="94">
        <v>41077.560162037036</v>
      </c>
      <c r="D1847" s="95" t="s">
        <v>1970</v>
      </c>
      <c r="E1847" s="93">
        <v>63000</v>
      </c>
      <c r="F1847" s="93" t="s">
        <v>81</v>
      </c>
      <c r="G1847" s="96">
        <f>Data!$E1847*VLOOKUP(Data!$F1847,tblXrate[],2,FALSE)</f>
        <v>64254.308353366054</v>
      </c>
      <c r="H1847" s="93" t="s">
        <v>1971</v>
      </c>
      <c r="I1847" s="93" t="s">
        <v>309</v>
      </c>
      <c r="J1847" s="93" t="s">
        <v>83</v>
      </c>
      <c r="K1847" s="93" t="str">
        <f>VLOOKUP(Data!$J1847,tblCountries[[Actual]:[Mapping]],2,FALSE)</f>
        <v>Australia</v>
      </c>
      <c r="L1847" s="93" t="str">
        <f>VLOOKUP(Data!$J1847,tblCountries[[Actual]:[Continente]],3,FALSE)</f>
        <v>Oceania</v>
      </c>
      <c r="M1847" s="93" t="s">
        <v>12</v>
      </c>
      <c r="N1847" s="97">
        <v>3</v>
      </c>
      <c r="O1847" s="99" t="s">
        <v>4024</v>
      </c>
      <c r="P1847" s="99" t="s">
        <v>4030</v>
      </c>
      <c r="Q1847" s="100" t="s">
        <v>4049</v>
      </c>
    </row>
    <row r="1848" spans="2:17" ht="15" customHeight="1" x14ac:dyDescent="0.25">
      <c r="B1848" s="93" t="s">
        <v>3843</v>
      </c>
      <c r="C1848" s="94">
        <v>41077.667939814812</v>
      </c>
      <c r="D1848" s="95">
        <v>60000</v>
      </c>
      <c r="E1848" s="93">
        <v>60000</v>
      </c>
      <c r="F1848" s="93" t="s">
        <v>21</v>
      </c>
      <c r="G1848" s="96">
        <f>Data!$E1848*VLOOKUP(Data!$F1848,tblXrate[],2,FALSE)</f>
        <v>76223.966339496474</v>
      </c>
      <c r="H1848" s="93" t="s">
        <v>1972</v>
      </c>
      <c r="I1848" s="93" t="s">
        <v>51</v>
      </c>
      <c r="J1848" s="93" t="s">
        <v>23</v>
      </c>
      <c r="K1848" s="93" t="str">
        <f>VLOOKUP(Data!$J1848,tblCountries[[Actual]:[Mapping]],2,FALSE)</f>
        <v>Germany</v>
      </c>
      <c r="L1848" s="93" t="str">
        <f>VLOOKUP(Data!$J1848,tblCountries[[Actual]:[Continente]],3,FALSE)</f>
        <v>Europa</v>
      </c>
      <c r="M1848" s="93" t="s">
        <v>8</v>
      </c>
      <c r="N1848" s="97">
        <v>6</v>
      </c>
      <c r="O1848" s="98" t="s">
        <v>4021</v>
      </c>
      <c r="P1848" s="99" t="s">
        <v>4030</v>
      </c>
      <c r="Q1848" s="100" t="s">
        <v>4049</v>
      </c>
    </row>
    <row r="1849" spans="2:17" ht="15" customHeight="1" x14ac:dyDescent="0.25">
      <c r="B1849" s="93" t="s">
        <v>3844</v>
      </c>
      <c r="C1849" s="94">
        <v>41078.237708333334</v>
      </c>
      <c r="D1849" s="95">
        <v>600000</v>
      </c>
      <c r="E1849" s="93">
        <v>600000</v>
      </c>
      <c r="F1849" s="93" t="s">
        <v>1359</v>
      </c>
      <c r="G1849" s="96">
        <f>Data!$E1849*VLOOKUP(Data!$F1849,tblXrate[],2,FALSE)</f>
        <v>102542.54233725216</v>
      </c>
      <c r="H1849" s="93" t="s">
        <v>278</v>
      </c>
      <c r="I1849" s="93" t="s">
        <v>278</v>
      </c>
      <c r="J1849" s="93" t="s">
        <v>1973</v>
      </c>
      <c r="K1849" s="93" t="str">
        <f>VLOOKUP(Data!$J1849,tblCountries[[Actual]:[Mapping]],2,FALSE)</f>
        <v>Denmark</v>
      </c>
      <c r="L1849" s="93" t="str">
        <f>VLOOKUP(Data!$J1849,tblCountries[[Actual]:[Continente]],3,FALSE)</f>
        <v>Europa</v>
      </c>
      <c r="M1849" s="93" t="s">
        <v>17</v>
      </c>
      <c r="N1849" s="97">
        <v>20</v>
      </c>
      <c r="O1849" s="99" t="s">
        <v>4022</v>
      </c>
      <c r="P1849" s="99" t="s">
        <v>4031</v>
      </c>
      <c r="Q1849" s="100" t="s">
        <v>4049</v>
      </c>
    </row>
    <row r="1850" spans="2:17" ht="15" customHeight="1" x14ac:dyDescent="0.25">
      <c r="B1850" s="93" t="s">
        <v>3845</v>
      </c>
      <c r="C1850" s="94">
        <v>41078.260127314818</v>
      </c>
      <c r="D1850" s="95">
        <v>46000</v>
      </c>
      <c r="E1850" s="93">
        <v>46000</v>
      </c>
      <c r="F1850" s="93" t="s">
        <v>5</v>
      </c>
      <c r="G1850" s="96">
        <f>Data!$E1850*VLOOKUP(Data!$F1850,tblXrate[],2,FALSE)</f>
        <v>46000</v>
      </c>
      <c r="H1850" s="93" t="s">
        <v>1974</v>
      </c>
      <c r="I1850" s="93" t="s">
        <v>19</v>
      </c>
      <c r="J1850" s="93" t="s">
        <v>14</v>
      </c>
      <c r="K1850" s="93" t="str">
        <f>VLOOKUP(Data!$J1850,tblCountries[[Actual]:[Mapping]],2,FALSE)</f>
        <v>USA</v>
      </c>
      <c r="L1850" s="93" t="str">
        <f>VLOOKUP(Data!$J1850,tblCountries[[Actual]:[Continente]],3,FALSE)</f>
        <v>America</v>
      </c>
      <c r="M1850" s="93" t="s">
        <v>12</v>
      </c>
      <c r="N1850" s="97">
        <v>1</v>
      </c>
      <c r="O1850" s="99" t="s">
        <v>4024</v>
      </c>
      <c r="P1850" s="99" t="s">
        <v>4029</v>
      </c>
      <c r="Q1850" s="100" t="s">
        <v>4048</v>
      </c>
    </row>
    <row r="1851" spans="2:17" ht="15" customHeight="1" x14ac:dyDescent="0.25">
      <c r="B1851" s="93" t="s">
        <v>3846</v>
      </c>
      <c r="C1851" s="94">
        <v>41078.346539351849</v>
      </c>
      <c r="D1851" s="95">
        <v>5000</v>
      </c>
      <c r="E1851" s="93">
        <v>5000</v>
      </c>
      <c r="F1851" s="93" t="s">
        <v>5</v>
      </c>
      <c r="G1851" s="96">
        <f>Data!$E1851*VLOOKUP(Data!$F1851,tblXrate[],2,FALSE)</f>
        <v>5000</v>
      </c>
      <c r="H1851" s="93" t="s">
        <v>1975</v>
      </c>
      <c r="I1851" s="93" t="s">
        <v>19</v>
      </c>
      <c r="J1851" s="93" t="s">
        <v>7</v>
      </c>
      <c r="K1851" s="93" t="str">
        <f>VLOOKUP(Data!$J1851,tblCountries[[Actual]:[Mapping]],2,FALSE)</f>
        <v>India</v>
      </c>
      <c r="L1851" s="93" t="str">
        <f>VLOOKUP(Data!$J1851,tblCountries[[Actual]:[Continente]],3,FALSE)</f>
        <v>Asia</v>
      </c>
      <c r="M1851" s="93" t="s">
        <v>12</v>
      </c>
      <c r="N1851" s="97">
        <v>2</v>
      </c>
      <c r="O1851" s="99" t="s">
        <v>4024</v>
      </c>
      <c r="P1851" s="99" t="s">
        <v>4027</v>
      </c>
      <c r="Q1851" s="100" t="s">
        <v>4048</v>
      </c>
    </row>
    <row r="1852" spans="2:17" ht="15" customHeight="1" x14ac:dyDescent="0.25">
      <c r="B1852" s="93" t="s">
        <v>3847</v>
      </c>
      <c r="C1852" s="94">
        <v>41078.602766203701</v>
      </c>
      <c r="D1852" s="95" t="s">
        <v>1976</v>
      </c>
      <c r="E1852" s="93">
        <v>76300</v>
      </c>
      <c r="F1852" s="93" t="s">
        <v>81</v>
      </c>
      <c r="G1852" s="96">
        <f>Data!$E1852*VLOOKUP(Data!$F1852,tblXrate[],2,FALSE)</f>
        <v>77819.106783521114</v>
      </c>
      <c r="H1852" s="93" t="s">
        <v>385</v>
      </c>
      <c r="I1852" s="93" t="s">
        <v>19</v>
      </c>
      <c r="J1852" s="93" t="s">
        <v>83</v>
      </c>
      <c r="K1852" s="93" t="str">
        <f>VLOOKUP(Data!$J1852,tblCountries[[Actual]:[Mapping]],2,FALSE)</f>
        <v>Australia</v>
      </c>
      <c r="L1852" s="93" t="str">
        <f>VLOOKUP(Data!$J1852,tblCountries[[Actual]:[Continente]],3,FALSE)</f>
        <v>Oceania</v>
      </c>
      <c r="M1852" s="93" t="s">
        <v>12</v>
      </c>
      <c r="N1852" s="97">
        <v>3</v>
      </c>
      <c r="O1852" s="99" t="s">
        <v>4024</v>
      </c>
      <c r="P1852" s="99" t="s">
        <v>4030</v>
      </c>
      <c r="Q1852" s="100" t="s">
        <v>4049</v>
      </c>
    </row>
    <row r="1853" spans="2:17" ht="15" customHeight="1" x14ac:dyDescent="0.25">
      <c r="B1853" s="93" t="s">
        <v>3848</v>
      </c>
      <c r="C1853" s="94">
        <v>41078.744351851848</v>
      </c>
      <c r="D1853" s="95" t="s">
        <v>1323</v>
      </c>
      <c r="E1853" s="93">
        <v>350000</v>
      </c>
      <c r="F1853" s="93" t="s">
        <v>39</v>
      </c>
      <c r="G1853" s="96">
        <f>Data!$E1853*VLOOKUP(Data!$F1853,tblXrate[],2,FALSE)</f>
        <v>6232.7708406048987</v>
      </c>
      <c r="H1853" s="93" t="s">
        <v>1977</v>
      </c>
      <c r="I1853" s="93" t="s">
        <v>51</v>
      </c>
      <c r="J1853" s="93" t="s">
        <v>7</v>
      </c>
      <c r="K1853" s="93" t="str">
        <f>VLOOKUP(Data!$J1853,tblCountries[[Actual]:[Mapping]],2,FALSE)</f>
        <v>India</v>
      </c>
      <c r="L1853" s="93" t="str">
        <f>VLOOKUP(Data!$J1853,tblCountries[[Actual]:[Continente]],3,FALSE)</f>
        <v>Asia</v>
      </c>
      <c r="M1853" s="93" t="s">
        <v>17</v>
      </c>
      <c r="N1853" s="97">
        <v>27</v>
      </c>
      <c r="O1853" s="99" t="s">
        <v>4023</v>
      </c>
      <c r="P1853" s="99" t="s">
        <v>4027</v>
      </c>
      <c r="Q1853" s="100" t="s">
        <v>4048</v>
      </c>
    </row>
    <row r="1854" spans="2:17" ht="15" customHeight="1" x14ac:dyDescent="0.25">
      <c r="B1854" s="93" t="s">
        <v>3849</v>
      </c>
      <c r="C1854" s="94">
        <v>41078.768599537034</v>
      </c>
      <c r="D1854" s="95" t="s">
        <v>67</v>
      </c>
      <c r="E1854" s="93">
        <v>35000</v>
      </c>
      <c r="F1854" s="93" t="s">
        <v>68</v>
      </c>
      <c r="G1854" s="96">
        <f>Data!$E1854*VLOOKUP(Data!$F1854,tblXrate[],2,FALSE)</f>
        <v>55166.239522354947</v>
      </c>
      <c r="H1854" s="93" t="s">
        <v>1978</v>
      </c>
      <c r="I1854" s="93" t="s">
        <v>19</v>
      </c>
      <c r="J1854" s="93" t="s">
        <v>70</v>
      </c>
      <c r="K1854" s="93" t="str">
        <f>VLOOKUP(Data!$J1854,tblCountries[[Actual]:[Mapping]],2,FALSE)</f>
        <v>UK</v>
      </c>
      <c r="L1854" s="93" t="str">
        <f>VLOOKUP(Data!$J1854,tblCountries[[Actual]:[Continente]],3,FALSE)</f>
        <v>Europa</v>
      </c>
      <c r="M1854" s="93" t="s">
        <v>12</v>
      </c>
      <c r="N1854" s="97">
        <v>34</v>
      </c>
      <c r="O1854" s="99" t="s">
        <v>4023</v>
      </c>
      <c r="P1854" s="99" t="s">
        <v>4030</v>
      </c>
      <c r="Q1854" s="100" t="s">
        <v>4049</v>
      </c>
    </row>
    <row r="1855" spans="2:17" ht="15" customHeight="1" x14ac:dyDescent="0.25">
      <c r="B1855" s="93" t="s">
        <v>3850</v>
      </c>
      <c r="C1855" s="94">
        <v>41079.016250000001</v>
      </c>
      <c r="D1855" s="95">
        <v>45000</v>
      </c>
      <c r="E1855" s="93">
        <v>45000</v>
      </c>
      <c r="F1855" s="93" t="s">
        <v>5</v>
      </c>
      <c r="G1855" s="96">
        <f>Data!$E1855*VLOOKUP(Data!$F1855,tblXrate[],2,FALSE)</f>
        <v>45000</v>
      </c>
      <c r="H1855" s="93" t="s">
        <v>88</v>
      </c>
      <c r="I1855" s="93" t="s">
        <v>309</v>
      </c>
      <c r="J1855" s="93" t="s">
        <v>14</v>
      </c>
      <c r="K1855" s="93" t="str">
        <f>VLOOKUP(Data!$J1855,tblCountries[[Actual]:[Mapping]],2,FALSE)</f>
        <v>USA</v>
      </c>
      <c r="L1855" s="93" t="str">
        <f>VLOOKUP(Data!$J1855,tblCountries[[Actual]:[Continente]],3,FALSE)</f>
        <v>America</v>
      </c>
      <c r="M1855" s="93" t="s">
        <v>17</v>
      </c>
      <c r="N1855" s="97">
        <v>5</v>
      </c>
      <c r="O1855" s="98" t="s">
        <v>4021</v>
      </c>
      <c r="P1855" s="99" t="s">
        <v>4029</v>
      </c>
      <c r="Q1855" s="100" t="s">
        <v>4048</v>
      </c>
    </row>
    <row r="1856" spans="2:17" ht="15" customHeight="1" x14ac:dyDescent="0.25">
      <c r="B1856" s="93" t="s">
        <v>3851</v>
      </c>
      <c r="C1856" s="94">
        <v>41079.076261574075</v>
      </c>
      <c r="D1856" s="95" t="s">
        <v>1979</v>
      </c>
      <c r="E1856" s="93">
        <v>60000</v>
      </c>
      <c r="F1856" s="93" t="s">
        <v>5</v>
      </c>
      <c r="G1856" s="96">
        <f>Data!$E1856*VLOOKUP(Data!$F1856,tblXrate[],2,FALSE)</f>
        <v>60000</v>
      </c>
      <c r="H1856" s="93" t="s">
        <v>1980</v>
      </c>
      <c r="I1856" s="93" t="s">
        <v>51</v>
      </c>
      <c r="J1856" s="93" t="s">
        <v>87</v>
      </c>
      <c r="K1856" s="93" t="str">
        <f>VLOOKUP(Data!$J1856,tblCountries[[Actual]:[Mapping]],2,FALSE)</f>
        <v>Canada</v>
      </c>
      <c r="L1856" s="93" t="str">
        <f>VLOOKUP(Data!$J1856,tblCountries[[Actual]:[Continente]],3,FALSE)</f>
        <v>America</v>
      </c>
      <c r="M1856" s="93" t="s">
        <v>17</v>
      </c>
      <c r="N1856" s="97">
        <v>10</v>
      </c>
      <c r="O1856" s="99" t="s">
        <v>4020</v>
      </c>
      <c r="P1856" s="99" t="s">
        <v>4030</v>
      </c>
      <c r="Q1856" s="100" t="s">
        <v>4049</v>
      </c>
    </row>
    <row r="1857" spans="2:17" ht="15" customHeight="1" x14ac:dyDescent="0.25">
      <c r="B1857" s="93" t="s">
        <v>3852</v>
      </c>
      <c r="C1857" s="94">
        <v>41079.142754629633</v>
      </c>
      <c r="D1857" s="95">
        <v>43000</v>
      </c>
      <c r="E1857" s="93">
        <v>43000</v>
      </c>
      <c r="F1857" s="93" t="s">
        <v>5</v>
      </c>
      <c r="G1857" s="96">
        <f>Data!$E1857*VLOOKUP(Data!$F1857,tblXrate[],2,FALSE)</f>
        <v>43000</v>
      </c>
      <c r="H1857" s="93" t="s">
        <v>684</v>
      </c>
      <c r="I1857" s="93" t="s">
        <v>19</v>
      </c>
      <c r="J1857" s="93" t="s">
        <v>14</v>
      </c>
      <c r="K1857" s="93" t="str">
        <f>VLOOKUP(Data!$J1857,tblCountries[[Actual]:[Mapping]],2,FALSE)</f>
        <v>USA</v>
      </c>
      <c r="L1857" s="93" t="str">
        <f>VLOOKUP(Data!$J1857,tblCountries[[Actual]:[Continente]],3,FALSE)</f>
        <v>America</v>
      </c>
      <c r="M1857" s="93" t="s">
        <v>8</v>
      </c>
      <c r="N1857" s="97">
        <v>5</v>
      </c>
      <c r="O1857" s="98" t="s">
        <v>4021</v>
      </c>
      <c r="P1857" s="99" t="s">
        <v>4029</v>
      </c>
      <c r="Q1857" s="100" t="s">
        <v>4048</v>
      </c>
    </row>
    <row r="1858" spans="2:17" ht="15" customHeight="1" x14ac:dyDescent="0.25">
      <c r="B1858" s="93" t="s">
        <v>3853</v>
      </c>
      <c r="C1858" s="94">
        <v>41079.204930555556</v>
      </c>
      <c r="D1858" s="95">
        <v>28000</v>
      </c>
      <c r="E1858" s="93">
        <v>28000</v>
      </c>
      <c r="F1858" s="93" t="s">
        <v>21</v>
      </c>
      <c r="G1858" s="96">
        <f>Data!$E1858*VLOOKUP(Data!$F1858,tblXrate[],2,FALSE)</f>
        <v>35571.184291765021</v>
      </c>
      <c r="H1858" s="93" t="s">
        <v>269</v>
      </c>
      <c r="I1858" s="93" t="s">
        <v>487</v>
      </c>
      <c r="J1858" s="93" t="s">
        <v>607</v>
      </c>
      <c r="K1858" s="93" t="str">
        <f>VLOOKUP(Data!$J1858,tblCountries[[Actual]:[Mapping]],2,FALSE)</f>
        <v>Spain</v>
      </c>
      <c r="L1858" s="93" t="str">
        <f>VLOOKUP(Data!$J1858,tblCountries[[Actual]:[Continente]],3,FALSE)</f>
        <v>Europa</v>
      </c>
      <c r="M1858" s="93" t="s">
        <v>8</v>
      </c>
      <c r="N1858" s="97">
        <v>8</v>
      </c>
      <c r="O1858" s="98" t="s">
        <v>4021</v>
      </c>
      <c r="P1858" s="99" t="s">
        <v>4029</v>
      </c>
      <c r="Q1858" s="100" t="s">
        <v>4048</v>
      </c>
    </row>
    <row r="1859" spans="2:17" ht="15" customHeight="1" x14ac:dyDescent="0.25">
      <c r="B1859" s="93" t="s">
        <v>3854</v>
      </c>
      <c r="C1859" s="94">
        <v>41079.285266203704</v>
      </c>
      <c r="D1859" s="95">
        <v>48000</v>
      </c>
      <c r="E1859" s="93">
        <v>48000</v>
      </c>
      <c r="F1859" s="93" t="s">
        <v>5</v>
      </c>
      <c r="G1859" s="96">
        <f>Data!$E1859*VLOOKUP(Data!$F1859,tblXrate[],2,FALSE)</f>
        <v>48000</v>
      </c>
      <c r="H1859" s="93" t="s">
        <v>1981</v>
      </c>
      <c r="I1859" s="93" t="s">
        <v>19</v>
      </c>
      <c r="J1859" s="93" t="s">
        <v>14</v>
      </c>
      <c r="K1859" s="93" t="str">
        <f>VLOOKUP(Data!$J1859,tblCountries[[Actual]:[Mapping]],2,FALSE)</f>
        <v>USA</v>
      </c>
      <c r="L1859" s="93" t="str">
        <f>VLOOKUP(Data!$J1859,tblCountries[[Actual]:[Continente]],3,FALSE)</f>
        <v>America</v>
      </c>
      <c r="M1859" s="93" t="s">
        <v>8</v>
      </c>
      <c r="N1859" s="97">
        <v>12</v>
      </c>
      <c r="O1859" s="99" t="s">
        <v>4020</v>
      </c>
      <c r="P1859" s="99" t="s">
        <v>4029</v>
      </c>
      <c r="Q1859" s="100" t="s">
        <v>4048</v>
      </c>
    </row>
    <row r="1860" spans="2:17" ht="15" customHeight="1" x14ac:dyDescent="0.25">
      <c r="B1860" s="93" t="s">
        <v>3855</v>
      </c>
      <c r="C1860" s="94">
        <v>41079.332638888889</v>
      </c>
      <c r="D1860" s="95">
        <v>120000</v>
      </c>
      <c r="E1860" s="93">
        <v>120000</v>
      </c>
      <c r="F1860" s="93" t="s">
        <v>81</v>
      </c>
      <c r="G1860" s="96">
        <f>Data!$E1860*VLOOKUP(Data!$F1860,tblXrate[],2,FALSE)</f>
        <v>122389.15876831629</v>
      </c>
      <c r="H1860" s="93" t="s">
        <v>51</v>
      </c>
      <c r="I1860" s="93" t="s">
        <v>51</v>
      </c>
      <c r="J1860" s="93" t="s">
        <v>83</v>
      </c>
      <c r="K1860" s="93" t="str">
        <f>VLOOKUP(Data!$J1860,tblCountries[[Actual]:[Mapping]],2,FALSE)</f>
        <v>Australia</v>
      </c>
      <c r="L1860" s="93" t="str">
        <f>VLOOKUP(Data!$J1860,tblCountries[[Actual]:[Continente]],3,FALSE)</f>
        <v>Oceania</v>
      </c>
      <c r="M1860" s="93" t="s">
        <v>24</v>
      </c>
      <c r="N1860" s="97">
        <v>8</v>
      </c>
      <c r="O1860" s="98" t="s">
        <v>4021</v>
      </c>
      <c r="P1860" s="99" t="s">
        <v>4031</v>
      </c>
      <c r="Q1860" s="100" t="s">
        <v>4049</v>
      </c>
    </row>
    <row r="1861" spans="2:17" ht="15" customHeight="1" x14ac:dyDescent="0.25">
      <c r="B1861" s="93" t="s">
        <v>3856</v>
      </c>
      <c r="C1861" s="94">
        <v>41079.527268518519</v>
      </c>
      <c r="D1861" s="95">
        <v>4000</v>
      </c>
      <c r="E1861" s="93">
        <v>4000</v>
      </c>
      <c r="F1861" s="93" t="s">
        <v>5</v>
      </c>
      <c r="G1861" s="96">
        <f>Data!$E1861*VLOOKUP(Data!$F1861,tblXrate[],2,FALSE)</f>
        <v>4000</v>
      </c>
      <c r="H1861" s="93" t="s">
        <v>1982</v>
      </c>
      <c r="I1861" s="93" t="s">
        <v>19</v>
      </c>
      <c r="J1861" s="93" t="s">
        <v>7</v>
      </c>
      <c r="K1861" s="93" t="str">
        <f>VLOOKUP(Data!$J1861,tblCountries[[Actual]:[Mapping]],2,FALSE)</f>
        <v>India</v>
      </c>
      <c r="L1861" s="93" t="str">
        <f>VLOOKUP(Data!$J1861,tblCountries[[Actual]:[Continente]],3,FALSE)</f>
        <v>Asia</v>
      </c>
      <c r="M1861" s="93" t="s">
        <v>17</v>
      </c>
      <c r="N1861" s="97">
        <v>4</v>
      </c>
      <c r="O1861" s="99" t="s">
        <v>4024</v>
      </c>
      <c r="P1861" s="99" t="s">
        <v>4027</v>
      </c>
      <c r="Q1861" s="100" t="s">
        <v>4048</v>
      </c>
    </row>
    <row r="1862" spans="2:17" ht="15" customHeight="1" x14ac:dyDescent="0.25">
      <c r="B1862" s="93" t="s">
        <v>3857</v>
      </c>
      <c r="C1862" s="94">
        <v>41079.63585648148</v>
      </c>
      <c r="D1862" s="95">
        <v>250000</v>
      </c>
      <c r="E1862" s="93">
        <v>250000</v>
      </c>
      <c r="F1862" s="93" t="s">
        <v>39</v>
      </c>
      <c r="G1862" s="96">
        <f>Data!$E1862*VLOOKUP(Data!$F1862,tblXrate[],2,FALSE)</f>
        <v>4451.9791718606421</v>
      </c>
      <c r="H1862" s="93" t="s">
        <v>762</v>
      </c>
      <c r="I1862" s="93" t="s">
        <v>3938</v>
      </c>
      <c r="J1862" s="93" t="s">
        <v>7</v>
      </c>
      <c r="K1862" s="93" t="str">
        <f>VLOOKUP(Data!$J1862,tblCountries[[Actual]:[Mapping]],2,FALSE)</f>
        <v>India</v>
      </c>
      <c r="L1862" s="93" t="str">
        <f>VLOOKUP(Data!$J1862,tblCountries[[Actual]:[Continente]],3,FALSE)</f>
        <v>Asia</v>
      </c>
      <c r="M1862" s="93" t="s">
        <v>8</v>
      </c>
      <c r="N1862" s="97">
        <v>3</v>
      </c>
      <c r="O1862" s="99" t="s">
        <v>4024</v>
      </c>
      <c r="P1862" s="99" t="s">
        <v>4027</v>
      </c>
      <c r="Q1862" s="100" t="s">
        <v>4048</v>
      </c>
    </row>
    <row r="1863" spans="2:17" ht="15" customHeight="1" x14ac:dyDescent="0.25">
      <c r="B1863" s="93" t="s">
        <v>3858</v>
      </c>
      <c r="C1863" s="94">
        <v>41079.709467592591</v>
      </c>
      <c r="D1863" s="95" t="s">
        <v>1983</v>
      </c>
      <c r="E1863" s="93">
        <v>52224</v>
      </c>
      <c r="F1863" s="93" t="s">
        <v>1984</v>
      </c>
      <c r="G1863" s="96">
        <f>Data!$E1863*VLOOKUP(Data!$F1863,tblXrate[],2,FALSE)</f>
        <v>2953.8461538461538</v>
      </c>
      <c r="H1863" s="93" t="s">
        <v>1985</v>
      </c>
      <c r="I1863" s="93" t="s">
        <v>3938</v>
      </c>
      <c r="J1863" s="93" t="s">
        <v>1986</v>
      </c>
      <c r="K1863" s="93" t="str">
        <f>VLOOKUP(Data!$J1863,tblCountries[[Actual]:[Mapping]],2,FALSE)</f>
        <v>Ethiopia</v>
      </c>
      <c r="L1863" s="93" t="str">
        <f>VLOOKUP(Data!$J1863,tblCountries[[Actual]:[Continente]],3,FALSE)</f>
        <v>Africa</v>
      </c>
      <c r="M1863" s="93" t="s">
        <v>8</v>
      </c>
      <c r="N1863" s="97">
        <v>3</v>
      </c>
      <c r="O1863" s="99" t="s">
        <v>4024</v>
      </c>
      <c r="P1863" s="99" t="s">
        <v>4027</v>
      </c>
      <c r="Q1863" s="100" t="s">
        <v>4048</v>
      </c>
    </row>
    <row r="1864" spans="2:17" ht="15" customHeight="1" x14ac:dyDescent="0.25">
      <c r="B1864" s="93" t="s">
        <v>3859</v>
      </c>
      <c r="C1864" s="94">
        <v>41079.762291666666</v>
      </c>
      <c r="D1864" s="95">
        <v>25000</v>
      </c>
      <c r="E1864" s="93">
        <v>25000</v>
      </c>
      <c r="F1864" s="93" t="s">
        <v>68</v>
      </c>
      <c r="G1864" s="96">
        <f>Data!$E1864*VLOOKUP(Data!$F1864,tblXrate[],2,FALSE)</f>
        <v>39404.456801682099</v>
      </c>
      <c r="H1864" s="93" t="s">
        <v>152</v>
      </c>
      <c r="I1864" s="93" t="s">
        <v>19</v>
      </c>
      <c r="J1864" s="93" t="s">
        <v>70</v>
      </c>
      <c r="K1864" s="93" t="str">
        <f>VLOOKUP(Data!$J1864,tblCountries[[Actual]:[Mapping]],2,FALSE)</f>
        <v>UK</v>
      </c>
      <c r="L1864" s="93" t="str">
        <f>VLOOKUP(Data!$J1864,tblCountries[[Actual]:[Continente]],3,FALSE)</f>
        <v>Europa</v>
      </c>
      <c r="M1864" s="93" t="s">
        <v>8</v>
      </c>
      <c r="N1864" s="97">
        <v>3</v>
      </c>
      <c r="O1864" s="99" t="s">
        <v>4024</v>
      </c>
      <c r="P1864" s="99" t="s">
        <v>4029</v>
      </c>
      <c r="Q1864" s="100" t="s">
        <v>4048</v>
      </c>
    </row>
    <row r="1865" spans="2:17" ht="15" customHeight="1" x14ac:dyDescent="0.25">
      <c r="B1865" s="93" t="s">
        <v>3860</v>
      </c>
      <c r="C1865" s="94">
        <v>41079.814872685187</v>
      </c>
      <c r="D1865" s="95">
        <v>74000</v>
      </c>
      <c r="E1865" s="93">
        <v>74000</v>
      </c>
      <c r="F1865" s="93" t="s">
        <v>81</v>
      </c>
      <c r="G1865" s="96">
        <f>Data!$E1865*VLOOKUP(Data!$F1865,tblXrate[],2,FALSE)</f>
        <v>75473.31457379504</v>
      </c>
      <c r="H1865" s="93" t="s">
        <v>1238</v>
      </c>
      <c r="I1865" s="93" t="s">
        <v>19</v>
      </c>
      <c r="J1865" s="93" t="s">
        <v>83</v>
      </c>
      <c r="K1865" s="93" t="str">
        <f>VLOOKUP(Data!$J1865,tblCountries[[Actual]:[Mapping]],2,FALSE)</f>
        <v>Australia</v>
      </c>
      <c r="L1865" s="93" t="str">
        <f>VLOOKUP(Data!$J1865,tblCountries[[Actual]:[Continente]],3,FALSE)</f>
        <v>Oceania</v>
      </c>
      <c r="M1865" s="93" t="s">
        <v>8</v>
      </c>
      <c r="N1865" s="97">
        <v>8</v>
      </c>
      <c r="O1865" s="98" t="s">
        <v>4021</v>
      </c>
      <c r="P1865" s="99" t="s">
        <v>4030</v>
      </c>
      <c r="Q1865" s="100" t="s">
        <v>4049</v>
      </c>
    </row>
    <row r="1866" spans="2:17" ht="15" customHeight="1" x14ac:dyDescent="0.25">
      <c r="B1866" s="93" t="s">
        <v>3861</v>
      </c>
      <c r="C1866" s="94">
        <v>41079.84479166667</v>
      </c>
      <c r="D1866" s="95">
        <v>750000</v>
      </c>
      <c r="E1866" s="93">
        <v>750000</v>
      </c>
      <c r="F1866" s="93" t="s">
        <v>39</v>
      </c>
      <c r="G1866" s="96">
        <f>Data!$E1866*VLOOKUP(Data!$F1866,tblXrate[],2,FALSE)</f>
        <v>13355.937515581925</v>
      </c>
      <c r="H1866" s="93" t="s">
        <v>19</v>
      </c>
      <c r="I1866" s="93" t="s">
        <v>19</v>
      </c>
      <c r="J1866" s="93" t="s">
        <v>7</v>
      </c>
      <c r="K1866" s="93" t="str">
        <f>VLOOKUP(Data!$J1866,tblCountries[[Actual]:[Mapping]],2,FALSE)</f>
        <v>India</v>
      </c>
      <c r="L1866" s="93" t="str">
        <f>VLOOKUP(Data!$J1866,tblCountries[[Actual]:[Continente]],3,FALSE)</f>
        <v>Asia</v>
      </c>
      <c r="M1866" s="93" t="s">
        <v>8</v>
      </c>
      <c r="N1866" s="97">
        <v>5</v>
      </c>
      <c r="O1866" s="98" t="s">
        <v>4021</v>
      </c>
      <c r="P1866" s="99" t="s">
        <v>4028</v>
      </c>
      <c r="Q1866" s="100" t="s">
        <v>4048</v>
      </c>
    </row>
    <row r="1867" spans="2:17" ht="15" customHeight="1" x14ac:dyDescent="0.25">
      <c r="B1867" s="93" t="s">
        <v>3862</v>
      </c>
      <c r="C1867" s="94">
        <v>41079.858043981483</v>
      </c>
      <c r="D1867" s="95">
        <v>25000</v>
      </c>
      <c r="E1867" s="93">
        <v>25000</v>
      </c>
      <c r="F1867" s="93" t="s">
        <v>5</v>
      </c>
      <c r="G1867" s="96">
        <f>Data!$E1867*VLOOKUP(Data!$F1867,tblXrate[],2,FALSE)</f>
        <v>25000</v>
      </c>
      <c r="H1867" s="93" t="s">
        <v>90</v>
      </c>
      <c r="I1867" s="93" t="s">
        <v>51</v>
      </c>
      <c r="J1867" s="93" t="s">
        <v>7</v>
      </c>
      <c r="K1867" s="93" t="str">
        <f>VLOOKUP(Data!$J1867,tblCountries[[Actual]:[Mapping]],2,FALSE)</f>
        <v>India</v>
      </c>
      <c r="L1867" s="93" t="str">
        <f>VLOOKUP(Data!$J1867,tblCountries[[Actual]:[Continente]],3,FALSE)</f>
        <v>Asia</v>
      </c>
      <c r="M1867" s="93" t="s">
        <v>8</v>
      </c>
      <c r="N1867" s="97">
        <v>10</v>
      </c>
      <c r="O1867" s="99" t="s">
        <v>4020</v>
      </c>
      <c r="P1867" s="99" t="s">
        <v>4029</v>
      </c>
      <c r="Q1867" s="100" t="s">
        <v>4048</v>
      </c>
    </row>
    <row r="1868" spans="2:17" ht="15" customHeight="1" x14ac:dyDescent="0.25">
      <c r="B1868" s="93" t="s">
        <v>3863</v>
      </c>
      <c r="C1868" s="94">
        <v>41079.875937500001</v>
      </c>
      <c r="D1868" s="95">
        <v>420000</v>
      </c>
      <c r="E1868" s="93">
        <v>420000</v>
      </c>
      <c r="F1868" s="93" t="s">
        <v>39</v>
      </c>
      <c r="G1868" s="96">
        <f>Data!$E1868*VLOOKUP(Data!$F1868,tblXrate[],2,FALSE)</f>
        <v>7479.3250087258784</v>
      </c>
      <c r="H1868" s="93" t="s">
        <v>19</v>
      </c>
      <c r="I1868" s="93" t="s">
        <v>19</v>
      </c>
      <c r="J1868" s="93" t="s">
        <v>7</v>
      </c>
      <c r="K1868" s="93" t="str">
        <f>VLOOKUP(Data!$J1868,tblCountries[[Actual]:[Mapping]],2,FALSE)</f>
        <v>India</v>
      </c>
      <c r="L1868" s="93" t="str">
        <f>VLOOKUP(Data!$J1868,tblCountries[[Actual]:[Continente]],3,FALSE)</f>
        <v>Asia</v>
      </c>
      <c r="M1868" s="93" t="s">
        <v>8</v>
      </c>
      <c r="N1868" s="97">
        <v>2</v>
      </c>
      <c r="O1868" s="99" t="s">
        <v>4024</v>
      </c>
      <c r="P1868" s="99" t="s">
        <v>4027</v>
      </c>
      <c r="Q1868" s="100" t="s">
        <v>4048</v>
      </c>
    </row>
    <row r="1869" spans="2:17" ht="15" customHeight="1" x14ac:dyDescent="0.25">
      <c r="B1869" s="93" t="s">
        <v>3864</v>
      </c>
      <c r="C1869" s="94">
        <v>41079.879351851851</v>
      </c>
      <c r="D1869" s="95">
        <v>62000</v>
      </c>
      <c r="E1869" s="93">
        <v>62000</v>
      </c>
      <c r="F1869" s="93" t="s">
        <v>5</v>
      </c>
      <c r="G1869" s="96">
        <f>Data!$E1869*VLOOKUP(Data!$F1869,tblXrate[],2,FALSE)</f>
        <v>62000</v>
      </c>
      <c r="H1869" s="93" t="s">
        <v>19</v>
      </c>
      <c r="I1869" s="93" t="s">
        <v>19</v>
      </c>
      <c r="J1869" s="93" t="s">
        <v>14</v>
      </c>
      <c r="K1869" s="93" t="str">
        <f>VLOOKUP(Data!$J1869,tblCountries[[Actual]:[Mapping]],2,FALSE)</f>
        <v>USA</v>
      </c>
      <c r="L1869" s="93" t="str">
        <f>VLOOKUP(Data!$J1869,tblCountries[[Actual]:[Continente]],3,FALSE)</f>
        <v>America</v>
      </c>
      <c r="M1869" s="93" t="s">
        <v>8</v>
      </c>
      <c r="N1869" s="97">
        <v>4</v>
      </c>
      <c r="O1869" s="99" t="s">
        <v>4024</v>
      </c>
      <c r="P1869" s="99" t="s">
        <v>4030</v>
      </c>
      <c r="Q1869" s="100" t="s">
        <v>4049</v>
      </c>
    </row>
    <row r="1870" spans="2:17" ht="15" customHeight="1" x14ac:dyDescent="0.25">
      <c r="B1870" s="93" t="s">
        <v>3865</v>
      </c>
      <c r="C1870" s="94">
        <v>41079.897638888891</v>
      </c>
      <c r="D1870" s="95">
        <v>48000</v>
      </c>
      <c r="E1870" s="93">
        <v>48000</v>
      </c>
      <c r="F1870" s="93" t="s">
        <v>5</v>
      </c>
      <c r="G1870" s="96">
        <f>Data!$E1870*VLOOKUP(Data!$F1870,tblXrate[],2,FALSE)</f>
        <v>48000</v>
      </c>
      <c r="H1870" s="93" t="s">
        <v>1987</v>
      </c>
      <c r="I1870" s="93" t="s">
        <v>19</v>
      </c>
      <c r="J1870" s="93" t="s">
        <v>14</v>
      </c>
      <c r="K1870" s="93" t="str">
        <f>VLOOKUP(Data!$J1870,tblCountries[[Actual]:[Mapping]],2,FALSE)</f>
        <v>USA</v>
      </c>
      <c r="L1870" s="93" t="str">
        <f>VLOOKUP(Data!$J1870,tblCountries[[Actual]:[Continente]],3,FALSE)</f>
        <v>America</v>
      </c>
      <c r="M1870" s="93" t="s">
        <v>8</v>
      </c>
      <c r="N1870" s="97">
        <v>1</v>
      </c>
      <c r="O1870" s="99" t="s">
        <v>4024</v>
      </c>
      <c r="P1870" s="99" t="s">
        <v>4029</v>
      </c>
      <c r="Q1870" s="100" t="s">
        <v>4048</v>
      </c>
    </row>
    <row r="1871" spans="2:17" ht="15" customHeight="1" x14ac:dyDescent="0.25">
      <c r="B1871" s="93" t="s">
        <v>3866</v>
      </c>
      <c r="C1871" s="94">
        <v>41079.946469907409</v>
      </c>
      <c r="D1871" s="95">
        <v>5000</v>
      </c>
      <c r="E1871" s="93">
        <v>5000</v>
      </c>
      <c r="F1871" s="93" t="s">
        <v>5</v>
      </c>
      <c r="G1871" s="96">
        <f>Data!$E1871*VLOOKUP(Data!$F1871,tblXrate[],2,FALSE)</f>
        <v>5000</v>
      </c>
      <c r="H1871" s="93" t="s">
        <v>1988</v>
      </c>
      <c r="I1871" s="93" t="s">
        <v>3939</v>
      </c>
      <c r="J1871" s="93" t="s">
        <v>7</v>
      </c>
      <c r="K1871" s="93" t="str">
        <f>VLOOKUP(Data!$J1871,tblCountries[[Actual]:[Mapping]],2,FALSE)</f>
        <v>India</v>
      </c>
      <c r="L1871" s="93" t="str">
        <f>VLOOKUP(Data!$J1871,tblCountries[[Actual]:[Continente]],3,FALSE)</f>
        <v>Asia</v>
      </c>
      <c r="M1871" s="93" t="s">
        <v>8</v>
      </c>
      <c r="N1871" s="97">
        <v>3</v>
      </c>
      <c r="O1871" s="99" t="s">
        <v>4024</v>
      </c>
      <c r="P1871" s="99" t="s">
        <v>4027</v>
      </c>
      <c r="Q1871" s="100" t="s">
        <v>4048</v>
      </c>
    </row>
    <row r="1872" spans="2:17" ht="15" customHeight="1" x14ac:dyDescent="0.25">
      <c r="B1872" s="93" t="s">
        <v>3867</v>
      </c>
      <c r="C1872" s="94">
        <v>41080.019375000003</v>
      </c>
      <c r="D1872" s="95" t="s">
        <v>1989</v>
      </c>
      <c r="E1872" s="93">
        <v>276000</v>
      </c>
      <c r="F1872" s="93" t="s">
        <v>39</v>
      </c>
      <c r="G1872" s="96">
        <f>Data!$E1872*VLOOKUP(Data!$F1872,tblXrate[],2,FALSE)</f>
        <v>4914.9850057341491</v>
      </c>
      <c r="H1872" s="93" t="s">
        <v>1990</v>
      </c>
      <c r="I1872" s="93" t="s">
        <v>3938</v>
      </c>
      <c r="J1872" s="93" t="s">
        <v>7</v>
      </c>
      <c r="K1872" s="93" t="str">
        <f>VLOOKUP(Data!$J1872,tblCountries[[Actual]:[Mapping]],2,FALSE)</f>
        <v>India</v>
      </c>
      <c r="L1872" s="93" t="str">
        <f>VLOOKUP(Data!$J1872,tblCountries[[Actual]:[Continente]],3,FALSE)</f>
        <v>Asia</v>
      </c>
      <c r="M1872" s="93" t="s">
        <v>12</v>
      </c>
      <c r="N1872" s="97">
        <v>6</v>
      </c>
      <c r="O1872" s="98" t="s">
        <v>4021</v>
      </c>
      <c r="P1872" s="99" t="s">
        <v>4027</v>
      </c>
      <c r="Q1872" s="100" t="s">
        <v>4048</v>
      </c>
    </row>
    <row r="1873" spans="2:17" ht="15" customHeight="1" x14ac:dyDescent="0.25">
      <c r="B1873" s="93" t="s">
        <v>3868</v>
      </c>
      <c r="C1873" s="94">
        <v>41080.038518518515</v>
      </c>
      <c r="D1873" s="95">
        <v>75000</v>
      </c>
      <c r="E1873" s="93">
        <v>75000</v>
      </c>
      <c r="F1873" s="93" t="s">
        <v>5</v>
      </c>
      <c r="G1873" s="96">
        <f>Data!$E1873*VLOOKUP(Data!$F1873,tblXrate[],2,FALSE)</f>
        <v>75000</v>
      </c>
      <c r="H1873" s="93" t="s">
        <v>152</v>
      </c>
      <c r="I1873" s="93" t="s">
        <v>19</v>
      </c>
      <c r="J1873" s="93" t="s">
        <v>14</v>
      </c>
      <c r="K1873" s="93" t="str">
        <f>VLOOKUP(Data!$J1873,tblCountries[[Actual]:[Mapping]],2,FALSE)</f>
        <v>USA</v>
      </c>
      <c r="L1873" s="93" t="str">
        <f>VLOOKUP(Data!$J1873,tblCountries[[Actual]:[Continente]],3,FALSE)</f>
        <v>America</v>
      </c>
      <c r="M1873" s="93" t="s">
        <v>24</v>
      </c>
      <c r="N1873" s="97">
        <v>3</v>
      </c>
      <c r="O1873" s="99" t="s">
        <v>4024</v>
      </c>
      <c r="P1873" s="99" t="s">
        <v>4030</v>
      </c>
      <c r="Q1873" s="100" t="s">
        <v>4049</v>
      </c>
    </row>
    <row r="1874" spans="2:17" ht="15" customHeight="1" x14ac:dyDescent="0.25">
      <c r="B1874" s="93" t="s">
        <v>3869</v>
      </c>
      <c r="C1874" s="94">
        <v>41080.056122685186</v>
      </c>
      <c r="D1874" s="95">
        <v>250000</v>
      </c>
      <c r="E1874" s="93">
        <v>250000</v>
      </c>
      <c r="F1874" s="93" t="s">
        <v>39</v>
      </c>
      <c r="G1874" s="96">
        <f>Data!$E1874*VLOOKUP(Data!$F1874,tblXrate[],2,FALSE)</f>
        <v>4451.9791718606421</v>
      </c>
      <c r="H1874" s="93" t="s">
        <v>1991</v>
      </c>
      <c r="I1874" s="93" t="s">
        <v>19</v>
      </c>
      <c r="J1874" s="93" t="s">
        <v>7</v>
      </c>
      <c r="K1874" s="93" t="str">
        <f>VLOOKUP(Data!$J1874,tblCountries[[Actual]:[Mapping]],2,FALSE)</f>
        <v>India</v>
      </c>
      <c r="L1874" s="93" t="str">
        <f>VLOOKUP(Data!$J1874,tblCountries[[Actual]:[Continente]],3,FALSE)</f>
        <v>Asia</v>
      </c>
      <c r="M1874" s="93" t="s">
        <v>185</v>
      </c>
      <c r="N1874" s="97">
        <v>1.6</v>
      </c>
      <c r="O1874" s="99" t="s">
        <v>4024</v>
      </c>
      <c r="P1874" s="99" t="s">
        <v>4027</v>
      </c>
      <c r="Q1874" s="100" t="s">
        <v>4048</v>
      </c>
    </row>
    <row r="1875" spans="2:17" ht="15" customHeight="1" x14ac:dyDescent="0.25">
      <c r="B1875" s="93" t="s">
        <v>3870</v>
      </c>
      <c r="C1875" s="94">
        <v>41080.071666666663</v>
      </c>
      <c r="D1875" s="95">
        <v>700</v>
      </c>
      <c r="E1875" s="93">
        <v>8400</v>
      </c>
      <c r="F1875" s="93" t="s">
        <v>5</v>
      </c>
      <c r="G1875" s="96">
        <f>Data!$E1875*VLOOKUP(Data!$F1875,tblXrate[],2,FALSE)</f>
        <v>8400</v>
      </c>
      <c r="H1875" s="93" t="s">
        <v>928</v>
      </c>
      <c r="I1875" s="93" t="s">
        <v>3938</v>
      </c>
      <c r="J1875" s="93" t="s">
        <v>7</v>
      </c>
      <c r="K1875" s="93" t="str">
        <f>VLOOKUP(Data!$J1875,tblCountries[[Actual]:[Mapping]],2,FALSE)</f>
        <v>India</v>
      </c>
      <c r="L1875" s="93" t="str">
        <f>VLOOKUP(Data!$J1875,tblCountries[[Actual]:[Continente]],3,FALSE)</f>
        <v>Asia</v>
      </c>
      <c r="M1875" s="93" t="s">
        <v>12</v>
      </c>
      <c r="N1875" s="97">
        <v>6</v>
      </c>
      <c r="O1875" s="98" t="s">
        <v>4021</v>
      </c>
      <c r="P1875" s="99" t="s">
        <v>4027</v>
      </c>
      <c r="Q1875" s="100" t="s">
        <v>4048</v>
      </c>
    </row>
    <row r="1876" spans="2:17" ht="15" customHeight="1" x14ac:dyDescent="0.25">
      <c r="B1876" s="93" t="s">
        <v>3871</v>
      </c>
      <c r="C1876" s="94">
        <v>41080.079282407409</v>
      </c>
      <c r="D1876" s="95">
        <v>20000</v>
      </c>
      <c r="E1876" s="93">
        <v>20000</v>
      </c>
      <c r="F1876" s="93" t="s">
        <v>5</v>
      </c>
      <c r="G1876" s="96">
        <f>Data!$E1876*VLOOKUP(Data!$F1876,tblXrate[],2,FALSE)</f>
        <v>20000</v>
      </c>
      <c r="H1876" s="93" t="s">
        <v>1992</v>
      </c>
      <c r="I1876" s="93" t="s">
        <v>51</v>
      </c>
      <c r="J1876" s="93" t="s">
        <v>7</v>
      </c>
      <c r="K1876" s="93" t="str">
        <f>VLOOKUP(Data!$J1876,tblCountries[[Actual]:[Mapping]],2,FALSE)</f>
        <v>India</v>
      </c>
      <c r="L1876" s="93" t="str">
        <f>VLOOKUP(Data!$J1876,tblCountries[[Actual]:[Continente]],3,FALSE)</f>
        <v>Asia</v>
      </c>
      <c r="M1876" s="93" t="s">
        <v>17</v>
      </c>
      <c r="N1876" s="97">
        <v>5</v>
      </c>
      <c r="O1876" s="98" t="s">
        <v>4021</v>
      </c>
      <c r="P1876" s="99" t="s">
        <v>4028</v>
      </c>
      <c r="Q1876" s="100" t="s">
        <v>4048</v>
      </c>
    </row>
    <row r="1877" spans="2:17" ht="15" customHeight="1" x14ac:dyDescent="0.25">
      <c r="B1877" s="93" t="s">
        <v>3872</v>
      </c>
      <c r="C1877" s="94">
        <v>41080.105462962965</v>
      </c>
      <c r="D1877" s="95">
        <v>110000</v>
      </c>
      <c r="E1877" s="93">
        <v>110000</v>
      </c>
      <c r="F1877" s="93" t="s">
        <v>5</v>
      </c>
      <c r="G1877" s="96">
        <f>Data!$E1877*VLOOKUP(Data!$F1877,tblXrate[],2,FALSE)</f>
        <v>110000</v>
      </c>
      <c r="H1877" s="93" t="s">
        <v>1993</v>
      </c>
      <c r="I1877" s="93" t="s">
        <v>3940</v>
      </c>
      <c r="J1877" s="93" t="s">
        <v>14</v>
      </c>
      <c r="K1877" s="93" t="str">
        <f>VLOOKUP(Data!$J1877,tblCountries[[Actual]:[Mapping]],2,FALSE)</f>
        <v>USA</v>
      </c>
      <c r="L1877" s="93" t="str">
        <f>VLOOKUP(Data!$J1877,tblCountries[[Actual]:[Continente]],3,FALSE)</f>
        <v>America</v>
      </c>
      <c r="M1877" s="93" t="s">
        <v>8</v>
      </c>
      <c r="N1877" s="97">
        <v>10</v>
      </c>
      <c r="O1877" s="99" t="s">
        <v>4020</v>
      </c>
      <c r="P1877" s="99" t="s">
        <v>4031</v>
      </c>
      <c r="Q1877" s="100" t="s">
        <v>4049</v>
      </c>
    </row>
    <row r="1878" spans="2:17" ht="15" customHeight="1" x14ac:dyDescent="0.25">
      <c r="B1878" s="93" t="s">
        <v>3873</v>
      </c>
      <c r="C1878" s="94">
        <v>41080.161574074074</v>
      </c>
      <c r="D1878" s="95">
        <v>50000</v>
      </c>
      <c r="E1878" s="93">
        <v>50000</v>
      </c>
      <c r="F1878" s="93" t="s">
        <v>5</v>
      </c>
      <c r="G1878" s="96">
        <f>Data!$E1878*VLOOKUP(Data!$F1878,tblXrate[],2,FALSE)</f>
        <v>50000</v>
      </c>
      <c r="H1878" s="93" t="s">
        <v>1994</v>
      </c>
      <c r="I1878" s="93" t="s">
        <v>19</v>
      </c>
      <c r="J1878" s="93" t="s">
        <v>14</v>
      </c>
      <c r="K1878" s="93" t="str">
        <f>VLOOKUP(Data!$J1878,tblCountries[[Actual]:[Mapping]],2,FALSE)</f>
        <v>USA</v>
      </c>
      <c r="L1878" s="93" t="str">
        <f>VLOOKUP(Data!$J1878,tblCountries[[Actual]:[Continente]],3,FALSE)</f>
        <v>America</v>
      </c>
      <c r="M1878" s="93" t="s">
        <v>12</v>
      </c>
      <c r="N1878" s="97">
        <v>3.5</v>
      </c>
      <c r="O1878" s="99" t="s">
        <v>4024</v>
      </c>
      <c r="P1878" s="99" t="s">
        <v>4030</v>
      </c>
      <c r="Q1878" s="100" t="s">
        <v>4049</v>
      </c>
    </row>
    <row r="1879" spans="2:17" ht="15" customHeight="1" x14ac:dyDescent="0.25">
      <c r="B1879" s="93" t="s">
        <v>3874</v>
      </c>
      <c r="C1879" s="94">
        <v>41080.163831018515</v>
      </c>
      <c r="D1879" s="95">
        <v>46000</v>
      </c>
      <c r="E1879" s="93">
        <v>46000</v>
      </c>
      <c r="F1879" s="93" t="s">
        <v>5</v>
      </c>
      <c r="G1879" s="96">
        <f>Data!$E1879*VLOOKUP(Data!$F1879,tblXrate[],2,FALSE)</f>
        <v>46000</v>
      </c>
      <c r="H1879" s="93" t="s">
        <v>1995</v>
      </c>
      <c r="I1879" s="93" t="s">
        <v>19</v>
      </c>
      <c r="J1879" s="93" t="s">
        <v>14</v>
      </c>
      <c r="K1879" s="93" t="str">
        <f>VLOOKUP(Data!$J1879,tblCountries[[Actual]:[Mapping]],2,FALSE)</f>
        <v>USA</v>
      </c>
      <c r="L1879" s="93" t="str">
        <f>VLOOKUP(Data!$J1879,tblCountries[[Actual]:[Continente]],3,FALSE)</f>
        <v>America</v>
      </c>
      <c r="M1879" s="93" t="s">
        <v>8</v>
      </c>
      <c r="N1879" s="97">
        <v>8</v>
      </c>
      <c r="O1879" s="98" t="s">
        <v>4021</v>
      </c>
      <c r="P1879" s="99" t="s">
        <v>4029</v>
      </c>
      <c r="Q1879" s="100" t="s">
        <v>4048</v>
      </c>
    </row>
    <row r="1880" spans="2:17" ht="15" customHeight="1" x14ac:dyDescent="0.25">
      <c r="B1880" s="93" t="s">
        <v>3875</v>
      </c>
      <c r="C1880" s="94">
        <v>41080.210925925923</v>
      </c>
      <c r="D1880" s="95">
        <v>115000</v>
      </c>
      <c r="E1880" s="93">
        <v>115000</v>
      </c>
      <c r="F1880" s="93" t="s">
        <v>5</v>
      </c>
      <c r="G1880" s="96">
        <f>Data!$E1880*VLOOKUP(Data!$F1880,tblXrate[],2,FALSE)</f>
        <v>115000</v>
      </c>
      <c r="H1880" s="93" t="s">
        <v>206</v>
      </c>
      <c r="I1880" s="93" t="s">
        <v>19</v>
      </c>
      <c r="J1880" s="93" t="s">
        <v>14</v>
      </c>
      <c r="K1880" s="93" t="str">
        <f>VLOOKUP(Data!$J1880,tblCountries[[Actual]:[Mapping]],2,FALSE)</f>
        <v>USA</v>
      </c>
      <c r="L1880" s="93" t="str">
        <f>VLOOKUP(Data!$J1880,tblCountries[[Actual]:[Continente]],3,FALSE)</f>
        <v>America</v>
      </c>
      <c r="M1880" s="93" t="s">
        <v>12</v>
      </c>
      <c r="N1880" s="97">
        <v>15</v>
      </c>
      <c r="O1880" s="99" t="s">
        <v>4020</v>
      </c>
      <c r="P1880" s="99" t="s">
        <v>4031</v>
      </c>
      <c r="Q1880" s="100" t="s">
        <v>4049</v>
      </c>
    </row>
    <row r="1881" spans="2:17" ht="15" customHeight="1" x14ac:dyDescent="0.25">
      <c r="B1881" s="93" t="s">
        <v>3876</v>
      </c>
      <c r="C1881" s="94">
        <v>41080.537453703706</v>
      </c>
      <c r="D1881" s="95">
        <v>180000</v>
      </c>
      <c r="E1881" s="93">
        <v>180000</v>
      </c>
      <c r="F1881" s="93" t="s">
        <v>39</v>
      </c>
      <c r="G1881" s="96">
        <f>Data!$E1881*VLOOKUP(Data!$F1881,tblXrate[],2,FALSE)</f>
        <v>3205.4250037396623</v>
      </c>
      <c r="H1881" s="93" t="s">
        <v>1996</v>
      </c>
      <c r="I1881" s="93" t="s">
        <v>19</v>
      </c>
      <c r="J1881" s="93" t="s">
        <v>7</v>
      </c>
      <c r="K1881" s="93" t="str">
        <f>VLOOKUP(Data!$J1881,tblCountries[[Actual]:[Mapping]],2,FALSE)</f>
        <v>India</v>
      </c>
      <c r="L1881" s="93" t="str">
        <f>VLOOKUP(Data!$J1881,tblCountries[[Actual]:[Continente]],3,FALSE)</f>
        <v>Asia</v>
      </c>
      <c r="M1881" s="93" t="s">
        <v>8</v>
      </c>
      <c r="N1881" s="97">
        <v>3</v>
      </c>
      <c r="O1881" s="99" t="s">
        <v>4024</v>
      </c>
      <c r="P1881" s="99" t="s">
        <v>4027</v>
      </c>
      <c r="Q1881" s="100" t="s">
        <v>4048</v>
      </c>
    </row>
    <row r="1882" spans="2:17" ht="15" customHeight="1" x14ac:dyDescent="0.25">
      <c r="B1882" s="93" t="s">
        <v>3877</v>
      </c>
      <c r="C1882" s="94">
        <v>41080.545335648145</v>
      </c>
      <c r="D1882" s="95" t="s">
        <v>1699</v>
      </c>
      <c r="E1882" s="93">
        <v>60000</v>
      </c>
      <c r="F1882" s="93" t="s">
        <v>21</v>
      </c>
      <c r="G1882" s="96">
        <f>Data!$E1882*VLOOKUP(Data!$F1882,tblXrate[],2,FALSE)</f>
        <v>76223.966339496474</v>
      </c>
      <c r="H1882" s="93" t="s">
        <v>200</v>
      </c>
      <c r="I1882" s="93" t="s">
        <v>51</v>
      </c>
      <c r="J1882" s="93" t="s">
        <v>980</v>
      </c>
      <c r="K1882" s="93" t="str">
        <f>VLOOKUP(Data!$J1882,tblCountries[[Actual]:[Mapping]],2,FALSE)</f>
        <v>Europe</v>
      </c>
      <c r="L1882" s="93" t="str">
        <f>VLOOKUP(Data!$J1882,tblCountries[[Actual]:[Continente]],3,FALSE)</f>
        <v>Europa</v>
      </c>
      <c r="M1882" s="93" t="s">
        <v>17</v>
      </c>
      <c r="N1882" s="97">
        <v>20</v>
      </c>
      <c r="O1882" s="99" t="s">
        <v>4022</v>
      </c>
      <c r="P1882" s="99" t="s">
        <v>4030</v>
      </c>
      <c r="Q1882" s="100" t="s">
        <v>4049</v>
      </c>
    </row>
    <row r="1883" spans="2:17" ht="15" customHeight="1" x14ac:dyDescent="0.25">
      <c r="B1883" s="93" t="s">
        <v>3878</v>
      </c>
      <c r="C1883" s="94">
        <v>41080.589479166665</v>
      </c>
      <c r="D1883" s="95">
        <v>52500</v>
      </c>
      <c r="E1883" s="93">
        <v>52500</v>
      </c>
      <c r="F1883" s="93" t="s">
        <v>5</v>
      </c>
      <c r="G1883" s="96">
        <f>Data!$E1883*VLOOKUP(Data!$F1883,tblXrate[],2,FALSE)</f>
        <v>52500</v>
      </c>
      <c r="H1883" s="93" t="s">
        <v>1997</v>
      </c>
      <c r="I1883" s="93" t="s">
        <v>19</v>
      </c>
      <c r="J1883" s="93" t="s">
        <v>1998</v>
      </c>
      <c r="K1883" s="93" t="str">
        <f>VLOOKUP(Data!$J1883,tblCountries[[Actual]:[Mapping]],2,FALSE)</f>
        <v>South Africa</v>
      </c>
      <c r="L1883" s="93" t="str">
        <f>VLOOKUP(Data!$J1883,tblCountries[[Actual]:[Continente]],3,FALSE)</f>
        <v>Africa</v>
      </c>
      <c r="M1883" s="93" t="s">
        <v>8</v>
      </c>
      <c r="N1883" s="97">
        <v>21</v>
      </c>
      <c r="O1883" s="99" t="s">
        <v>4023</v>
      </c>
      <c r="P1883" s="99" t="s">
        <v>4030</v>
      </c>
      <c r="Q1883" s="100" t="s">
        <v>4049</v>
      </c>
    </row>
    <row r="1884" spans="2:17" ht="15" customHeight="1" x14ac:dyDescent="0.25">
      <c r="B1884" s="93" t="s">
        <v>3879</v>
      </c>
      <c r="C1884" s="94">
        <v>41080.873877314814</v>
      </c>
      <c r="D1884" s="95">
        <v>8400</v>
      </c>
      <c r="E1884" s="93">
        <v>100800</v>
      </c>
      <c r="F1884" s="93" t="s">
        <v>5</v>
      </c>
      <c r="G1884" s="96">
        <f>Data!$E1884*VLOOKUP(Data!$F1884,tblXrate[],2,FALSE)</f>
        <v>100800</v>
      </c>
      <c r="H1884" s="93" t="s">
        <v>1736</v>
      </c>
      <c r="I1884" s="93" t="s">
        <v>3940</v>
      </c>
      <c r="J1884" s="93" t="s">
        <v>1999</v>
      </c>
      <c r="K1884" s="93" t="str">
        <f>VLOOKUP(Data!$J1884,tblCountries[[Actual]:[Mapping]],2,FALSE)</f>
        <v>Oman</v>
      </c>
      <c r="L1884" s="93" t="str">
        <f>VLOOKUP(Data!$J1884,tblCountries[[Actual]:[Continente]],3,FALSE)</f>
        <v>Asia</v>
      </c>
      <c r="M1884" s="93" t="s">
        <v>8</v>
      </c>
      <c r="N1884" s="97">
        <v>4</v>
      </c>
      <c r="O1884" s="99" t="s">
        <v>4024</v>
      </c>
      <c r="P1884" s="99" t="s">
        <v>4031</v>
      </c>
      <c r="Q1884" s="100" t="s">
        <v>4049</v>
      </c>
    </row>
    <row r="1885" spans="2:17" ht="15" customHeight="1" x14ac:dyDescent="0.25">
      <c r="B1885" s="93" t="s">
        <v>3880</v>
      </c>
      <c r="C1885" s="94">
        <v>41081.157210648147</v>
      </c>
      <c r="D1885" s="95">
        <v>21000</v>
      </c>
      <c r="E1885" s="93">
        <v>21000</v>
      </c>
      <c r="F1885" s="93" t="s">
        <v>5</v>
      </c>
      <c r="G1885" s="96">
        <f>Data!$E1885*VLOOKUP(Data!$F1885,tblXrate[],2,FALSE)</f>
        <v>21000</v>
      </c>
      <c r="H1885" s="93" t="s">
        <v>2000</v>
      </c>
      <c r="I1885" s="93" t="s">
        <v>3939</v>
      </c>
      <c r="J1885" s="93" t="s">
        <v>7</v>
      </c>
      <c r="K1885" s="93" t="str">
        <f>VLOOKUP(Data!$J1885,tblCountries[[Actual]:[Mapping]],2,FALSE)</f>
        <v>India</v>
      </c>
      <c r="L1885" s="93" t="str">
        <f>VLOOKUP(Data!$J1885,tblCountries[[Actual]:[Continente]],3,FALSE)</f>
        <v>Asia</v>
      </c>
      <c r="M1885" s="93" t="s">
        <v>12</v>
      </c>
      <c r="N1885" s="97">
        <v>5</v>
      </c>
      <c r="O1885" s="98" t="s">
        <v>4021</v>
      </c>
      <c r="P1885" s="99" t="s">
        <v>4028</v>
      </c>
      <c r="Q1885" s="100" t="s">
        <v>4048</v>
      </c>
    </row>
    <row r="1886" spans="2:17" ht="15" customHeight="1" x14ac:dyDescent="0.25">
      <c r="B1886" s="93" t="s">
        <v>3881</v>
      </c>
      <c r="C1886" s="94">
        <v>41081.171006944445</v>
      </c>
      <c r="D1886" s="95">
        <v>40000</v>
      </c>
      <c r="E1886" s="93">
        <v>40000</v>
      </c>
      <c r="F1886" s="93" t="s">
        <v>5</v>
      </c>
      <c r="G1886" s="96">
        <f>Data!$E1886*VLOOKUP(Data!$F1886,tblXrate[],2,FALSE)</f>
        <v>40000</v>
      </c>
      <c r="H1886" s="93" t="s">
        <v>2001</v>
      </c>
      <c r="I1886" s="93" t="s">
        <v>19</v>
      </c>
      <c r="J1886" s="93" t="s">
        <v>14</v>
      </c>
      <c r="K1886" s="93" t="str">
        <f>VLOOKUP(Data!$J1886,tblCountries[[Actual]:[Mapping]],2,FALSE)</f>
        <v>USA</v>
      </c>
      <c r="L1886" s="93" t="str">
        <f>VLOOKUP(Data!$J1886,tblCountries[[Actual]:[Continente]],3,FALSE)</f>
        <v>America</v>
      </c>
      <c r="M1886" s="93" t="s">
        <v>24</v>
      </c>
      <c r="N1886" s="97">
        <v>3</v>
      </c>
      <c r="O1886" s="99" t="s">
        <v>4024</v>
      </c>
      <c r="P1886" s="99" t="s">
        <v>4029</v>
      </c>
      <c r="Q1886" s="100" t="s">
        <v>4048</v>
      </c>
    </row>
    <row r="1887" spans="2:17" ht="15" customHeight="1" x14ac:dyDescent="0.25">
      <c r="B1887" s="93" t="s">
        <v>3882</v>
      </c>
      <c r="C1887" s="94">
        <v>41081.197453703702</v>
      </c>
      <c r="D1887" s="95">
        <v>46359</v>
      </c>
      <c r="E1887" s="93">
        <v>46359</v>
      </c>
      <c r="F1887" s="93" t="s">
        <v>5</v>
      </c>
      <c r="G1887" s="96">
        <f>Data!$E1887*VLOOKUP(Data!$F1887,tblXrate[],2,FALSE)</f>
        <v>46359</v>
      </c>
      <c r="H1887" s="93" t="s">
        <v>152</v>
      </c>
      <c r="I1887" s="93" t="s">
        <v>19</v>
      </c>
      <c r="J1887" s="93" t="s">
        <v>14</v>
      </c>
      <c r="K1887" s="93" t="str">
        <f>VLOOKUP(Data!$J1887,tblCountries[[Actual]:[Mapping]],2,FALSE)</f>
        <v>USA</v>
      </c>
      <c r="L1887" s="93" t="str">
        <f>VLOOKUP(Data!$J1887,tblCountries[[Actual]:[Continente]],3,FALSE)</f>
        <v>America</v>
      </c>
      <c r="M1887" s="93" t="s">
        <v>12</v>
      </c>
      <c r="N1887" s="97">
        <v>5</v>
      </c>
      <c r="O1887" s="98" t="s">
        <v>4021</v>
      </c>
      <c r="P1887" s="99" t="s">
        <v>4029</v>
      </c>
      <c r="Q1887" s="100" t="s">
        <v>4048</v>
      </c>
    </row>
    <row r="1888" spans="2:17" ht="15" customHeight="1" x14ac:dyDescent="0.25">
      <c r="B1888" s="93" t="s">
        <v>3883</v>
      </c>
      <c r="C1888" s="94">
        <v>41081.198888888888</v>
      </c>
      <c r="D1888" s="95">
        <v>70000</v>
      </c>
      <c r="E1888" s="93">
        <v>70000</v>
      </c>
      <c r="F1888" s="93" t="s">
        <v>5</v>
      </c>
      <c r="G1888" s="96">
        <f>Data!$E1888*VLOOKUP(Data!$F1888,tblXrate[],2,FALSE)</f>
        <v>70000</v>
      </c>
      <c r="H1888" s="93" t="s">
        <v>2002</v>
      </c>
      <c r="I1888" s="93" t="s">
        <v>19</v>
      </c>
      <c r="J1888" s="93" t="s">
        <v>14</v>
      </c>
      <c r="K1888" s="93" t="str">
        <f>VLOOKUP(Data!$J1888,tblCountries[[Actual]:[Mapping]],2,FALSE)</f>
        <v>USA</v>
      </c>
      <c r="L1888" s="93" t="str">
        <f>VLOOKUP(Data!$J1888,tblCountries[[Actual]:[Continente]],3,FALSE)</f>
        <v>America</v>
      </c>
      <c r="M1888" s="93" t="s">
        <v>8</v>
      </c>
      <c r="N1888" s="97">
        <v>10</v>
      </c>
      <c r="O1888" s="99" t="s">
        <v>4020</v>
      </c>
      <c r="P1888" s="99" t="s">
        <v>4030</v>
      </c>
      <c r="Q1888" s="100" t="s">
        <v>4049</v>
      </c>
    </row>
    <row r="1889" spans="2:17" ht="15" customHeight="1" x14ac:dyDescent="0.25">
      <c r="B1889" s="93"/>
      <c r="C1889" s="94"/>
      <c r="D1889" s="95">
        <v>70000</v>
      </c>
      <c r="E1889" s="93"/>
      <c r="F1889" s="93"/>
      <c r="G1889" s="96"/>
      <c r="H1889" s="93" t="s">
        <v>2002</v>
      </c>
      <c r="I1889" s="93"/>
      <c r="J1889" s="93" t="s">
        <v>14</v>
      </c>
      <c r="K1889" s="93"/>
      <c r="L1889" s="93"/>
      <c r="M1889" s="93"/>
      <c r="N1889" s="97"/>
      <c r="O1889" s="99"/>
      <c r="P1889" s="99"/>
      <c r="Q1889" s="100"/>
    </row>
  </sheetData>
  <autoFilter ref="B7:Q1889"/>
  <mergeCells count="3">
    <mergeCell ref="B6:C6"/>
    <mergeCell ref="B5:E5"/>
    <mergeCell ref="B1:E3"/>
  </mergeCells>
  <conditionalFormatting sqref="B1776:D1776 F1776:N1776 B1715:N1775 B1714:D1714 F1714:N1714 B1707:N1713 B1706:D1706 F1706:N1706 B1648:N1705 B1647:D1647 F1647:N1647 B1545:N1646 B1302:D1302 F1302:M1302 B1090:D1090 F1090:M1090 B1078:D1078 F1078:N1078 B1049:D1049 F1049:N1049 B875:D875 F875:M875 B809:D809 F809:N809 B806:N808 B805:D805 F805:N805 B788:D788 F788:N788 B752:D752 F752:N752 B716:N751 B715:D715 F715:N715 B712:N714 B711:D711 F711:N711 B701:N710 B700:D700 F700:N700 B694:N699 B693:D693 F693:N693 B661:D661 F661:N661 B638:N660 B637:D637 F637:N637 B599:N636 B598:D598 F598:N598 B426:D426 F426:N426 B41:N46 B49:N49 B47:D48 F47:N48 B51:N54 B50:D50 F50:N50 B57:N61 B55:D56 F55:N56 B63:N63 B62:D62 F62:N62 B65:N81 B64:D64 F64:N64 B83:N93 B82:D82 F82:N82 B94:D94 F94:N94 B105:N105 B104:D104 B106:D106 F106:N106 B143:M156 B142:D142 F142:M142 B158:M160 B157:D157 F157:M157 B161:D161 F161:M161 B218:D218 F218:N218 B244:D244 F244:N244 B281:M311 B280:D280 F280:M280 B312:D312 F312:M312 B129:M141 B162:M162 B258:M279 B313:M346 B871:M874 B1088:M1089 B1091:M1092 B1267:M1301 B1303:M1544 B8:N8 B95:N103 F104:N104 B107:N128 N129:N162 B163:N217 B219:N243 B245:N257 N258:N346 B347:N425 B427:N597 B662:N692 B753:N787 B789:N804 B810:N870 N871:N875 B876:N1048 B1050:N1077 B1079:N1087 N1088:N1092 B1093:N1266 N1267:N1544 B1777:N1888 F9:N40 B9:D40">
    <cfRule type="expression" dxfId="169" priority="2">
      <formula>$F8="ERR"</formula>
    </cfRule>
  </conditionalFormatting>
  <conditionalFormatting sqref="B1889:N1889">
    <cfRule type="expression" dxfId="168" priority="1">
      <formula>$F1889="ERR"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KX576"/>
  <sheetViews>
    <sheetView showGridLines="0" showRowColHeaders="0" zoomScaleNormal="100" workbookViewId="0">
      <selection activeCell="C10" sqref="C10"/>
    </sheetView>
  </sheetViews>
  <sheetFormatPr defaultRowHeight="15" x14ac:dyDescent="0.25"/>
  <cols>
    <col min="1" max="1" width="2.28515625" customWidth="1"/>
    <col min="2" max="2" width="24.7109375" customWidth="1"/>
    <col min="3" max="3" width="13.85546875" customWidth="1"/>
    <col min="4" max="4" width="8.140625" customWidth="1"/>
    <col min="5" max="5" width="5" customWidth="1"/>
    <col min="6" max="6" width="8.140625" customWidth="1"/>
    <col min="7" max="7" width="7.7109375" style="17" customWidth="1"/>
    <col min="8" max="8" width="2.28515625" customWidth="1"/>
    <col min="9" max="9" width="10.140625" customWidth="1"/>
    <col min="10" max="10" width="9.5703125" customWidth="1"/>
    <col min="11" max="11" width="10.140625" customWidth="1"/>
    <col min="12" max="12" width="12.7109375" bestFit="1" customWidth="1"/>
    <col min="13" max="13" width="10.140625" customWidth="1"/>
    <col min="14" max="14" width="10.140625" bestFit="1" customWidth="1"/>
    <col min="15" max="15" width="11.7109375" bestFit="1" customWidth="1"/>
    <col min="16" max="16" width="10.140625" customWidth="1"/>
    <col min="17" max="17" width="11.140625" customWidth="1"/>
    <col min="18" max="18" width="11.140625" bestFit="1" customWidth="1"/>
    <col min="19" max="19" width="10.140625" customWidth="1"/>
    <col min="20" max="20" width="10.28515625" customWidth="1"/>
    <col min="21" max="22" width="12.7109375" customWidth="1"/>
    <col min="23" max="23" width="12" bestFit="1" customWidth="1"/>
    <col min="24" max="24" width="14.42578125" bestFit="1" customWidth="1"/>
    <col min="25" max="25" width="12" bestFit="1" customWidth="1"/>
    <col min="26" max="26" width="15.28515625" bestFit="1" customWidth="1"/>
    <col min="27" max="28" width="12" bestFit="1" customWidth="1"/>
    <col min="29" max="29" width="7.42578125" customWidth="1"/>
    <col min="30" max="49" width="12" bestFit="1" customWidth="1"/>
    <col min="50" max="50" width="7.5703125" customWidth="1"/>
    <col min="51" max="51" width="13.140625" bestFit="1" customWidth="1"/>
    <col min="52" max="52" width="8" customWidth="1"/>
    <col min="53" max="53" width="6" customWidth="1"/>
    <col min="54" max="54" width="9.140625" bestFit="1" customWidth="1"/>
    <col min="55" max="57" width="12" bestFit="1" customWidth="1"/>
    <col min="58" max="58" width="11" customWidth="1"/>
    <col min="59" max="59" width="12.140625" bestFit="1" customWidth="1"/>
    <col min="60" max="60" width="12" bestFit="1" customWidth="1"/>
    <col min="61" max="61" width="12.7109375" bestFit="1" customWidth="1"/>
    <col min="62" max="62" width="9.42578125" customWidth="1"/>
    <col min="63" max="63" width="12" bestFit="1" customWidth="1"/>
    <col min="64" max="64" width="12.5703125" bestFit="1" customWidth="1"/>
    <col min="65" max="65" width="12" bestFit="1" customWidth="1"/>
    <col min="66" max="66" width="12" customWidth="1"/>
    <col min="67" max="67" width="7" customWidth="1"/>
    <col min="68" max="68" width="11" customWidth="1"/>
    <col min="69" max="69" width="12" bestFit="1" customWidth="1"/>
    <col min="70" max="70" width="9" customWidth="1"/>
    <col min="71" max="71" width="6" customWidth="1"/>
    <col min="72" max="72" width="11" customWidth="1"/>
    <col min="73" max="74" width="12" bestFit="1" customWidth="1"/>
    <col min="75" max="75" width="7" customWidth="1"/>
    <col min="76" max="76" width="18.7109375" bestFit="1" customWidth="1"/>
    <col min="77" max="77" width="20.85546875" bestFit="1" customWidth="1"/>
    <col min="78" max="78" width="12" bestFit="1" customWidth="1"/>
    <col min="79" max="79" width="7" customWidth="1"/>
    <col min="80" max="81" width="12" bestFit="1" customWidth="1"/>
    <col min="82" max="82" width="8.28515625" customWidth="1"/>
    <col min="83" max="83" width="12" bestFit="1" customWidth="1"/>
    <col min="84" max="84" width="8" customWidth="1"/>
    <col min="85" max="86" width="12" bestFit="1" customWidth="1"/>
    <col min="87" max="87" width="11" customWidth="1"/>
    <col min="88" max="89" width="12" bestFit="1" customWidth="1"/>
    <col min="90" max="90" width="8.5703125" bestFit="1" customWidth="1"/>
    <col min="91" max="91" width="7.28515625" customWidth="1"/>
    <col min="92" max="92" width="7" customWidth="1"/>
    <col min="93" max="93" width="12" bestFit="1" customWidth="1"/>
    <col min="94" max="94" width="7.7109375" bestFit="1" customWidth="1"/>
    <col min="95" max="95" width="12" bestFit="1" customWidth="1"/>
    <col min="96" max="96" width="8" bestFit="1" customWidth="1"/>
    <col min="97" max="97" width="8.42578125" customWidth="1"/>
    <col min="98" max="98" width="9" customWidth="1"/>
    <col min="99" max="99" width="8.5703125" bestFit="1" customWidth="1"/>
    <col min="100" max="100" width="7.42578125" customWidth="1"/>
    <col min="101" max="101" width="10.28515625" customWidth="1"/>
    <col min="102" max="102" width="9.85546875" customWidth="1"/>
    <col min="103" max="103" width="12.140625" bestFit="1" customWidth="1"/>
    <col min="104" max="104" width="9.7109375" bestFit="1" customWidth="1"/>
    <col min="105" max="105" width="8.5703125" customWidth="1"/>
    <col min="106" max="106" width="6.28515625" customWidth="1"/>
    <col min="107" max="107" width="6.140625" customWidth="1"/>
    <col min="108" max="108" width="8.85546875" customWidth="1"/>
    <col min="109" max="109" width="7.28515625" customWidth="1"/>
    <col min="110" max="110" width="10.42578125" bestFit="1" customWidth="1"/>
    <col min="111" max="111" width="6.140625" customWidth="1"/>
    <col min="112" max="112" width="11.140625" customWidth="1"/>
    <col min="113" max="113" width="8.28515625" customWidth="1"/>
    <col min="114" max="114" width="9" customWidth="1"/>
    <col min="115" max="115" width="7.28515625" customWidth="1"/>
    <col min="116" max="116" width="7" customWidth="1"/>
    <col min="117" max="117" width="6.140625" customWidth="1"/>
    <col min="118" max="118" width="8.140625" customWidth="1"/>
    <col min="119" max="119" width="9.85546875" bestFit="1" customWidth="1"/>
    <col min="120" max="120" width="7.42578125" customWidth="1"/>
    <col min="121" max="121" width="6.140625" customWidth="1"/>
    <col min="122" max="122" width="15.28515625" bestFit="1" customWidth="1"/>
    <col min="123" max="123" width="6.140625" customWidth="1"/>
    <col min="124" max="124" width="9.42578125" customWidth="1"/>
    <col min="125" max="125" width="9.85546875" bestFit="1" customWidth="1"/>
    <col min="126" max="126" width="7.28515625" bestFit="1" customWidth="1"/>
    <col min="127" max="127" width="14.42578125" bestFit="1" customWidth="1"/>
    <col min="128" max="128" width="9" customWidth="1"/>
    <col min="129" max="129" width="18.85546875" customWidth="1"/>
    <col min="130" max="131" width="6.140625" customWidth="1"/>
    <col min="132" max="132" width="7.42578125" customWidth="1"/>
    <col min="133" max="133" width="8.28515625" customWidth="1"/>
    <col min="134" max="134" width="7.28515625" customWidth="1"/>
    <col min="135" max="135" width="7.5703125" bestFit="1" customWidth="1"/>
    <col min="136" max="136" width="6.85546875" customWidth="1"/>
    <col min="137" max="137" width="9.140625" customWidth="1"/>
    <col min="138" max="138" width="6.7109375" customWidth="1"/>
    <col min="139" max="139" width="7.42578125" customWidth="1"/>
    <col min="140" max="140" width="7.7109375" bestFit="1" customWidth="1"/>
    <col min="141" max="141" width="10.42578125" bestFit="1" customWidth="1"/>
    <col min="142" max="142" width="8.28515625" customWidth="1"/>
    <col min="143" max="143" width="7.42578125" customWidth="1"/>
    <col min="144" max="144" width="6.140625" bestFit="1" customWidth="1"/>
    <col min="145" max="145" width="9.7109375" customWidth="1"/>
    <col min="146" max="146" width="6.140625" bestFit="1" customWidth="1"/>
    <col min="147" max="147" width="7.28515625" customWidth="1"/>
    <col min="148" max="148" width="6.140625" customWidth="1"/>
    <col min="149" max="149" width="6.140625" bestFit="1" customWidth="1"/>
    <col min="150" max="150" width="6.140625" customWidth="1"/>
    <col min="151" max="151" width="6.42578125" customWidth="1"/>
    <col min="152" max="152" width="7.140625" customWidth="1"/>
    <col min="153" max="153" width="7.5703125" customWidth="1"/>
    <col min="154" max="154" width="13.140625" bestFit="1" customWidth="1"/>
    <col min="155" max="155" width="8" customWidth="1"/>
    <col min="156" max="156" width="6.140625" customWidth="1"/>
    <col min="157" max="157" width="9.140625" customWidth="1"/>
    <col min="158" max="158" width="8.85546875" customWidth="1"/>
    <col min="159" max="159" width="9.5703125" bestFit="1" customWidth="1"/>
    <col min="160" max="160" width="7.5703125" bestFit="1" customWidth="1"/>
    <col min="161" max="161" width="9.42578125" customWidth="1"/>
    <col min="162" max="162" width="12.140625" bestFit="1" customWidth="1"/>
    <col min="163" max="163" width="8.7109375" customWidth="1"/>
    <col min="164" max="164" width="12.7109375" bestFit="1" customWidth="1"/>
    <col min="165" max="165" width="9.42578125" bestFit="1" customWidth="1"/>
    <col min="166" max="166" width="12" bestFit="1" customWidth="1"/>
    <col min="167" max="167" width="12.5703125" bestFit="1" customWidth="1"/>
    <col min="168" max="168" width="7.42578125" customWidth="1"/>
    <col min="169" max="169" width="7.85546875" customWidth="1"/>
    <col min="170" max="170" width="6.28515625" customWidth="1"/>
    <col min="171" max="171" width="8.42578125" customWidth="1"/>
    <col min="172" max="172" width="8" customWidth="1"/>
    <col min="173" max="173" width="9" customWidth="1"/>
    <col min="174" max="174" width="6.140625" customWidth="1"/>
    <col min="175" max="175" width="11" customWidth="1"/>
    <col min="176" max="176" width="7.140625" customWidth="1"/>
    <col min="177" max="177" width="8.42578125" customWidth="1"/>
    <col min="178" max="178" width="6.140625" bestFit="1" customWidth="1"/>
    <col min="179" max="179" width="18.7109375" bestFit="1" customWidth="1"/>
    <col min="180" max="180" width="20.85546875" bestFit="1" customWidth="1"/>
    <col min="181" max="181" width="8.7109375" customWidth="1"/>
    <col min="182" max="182" width="6.5703125" customWidth="1"/>
    <col min="183" max="183" width="12" bestFit="1" customWidth="1"/>
    <col min="184" max="184" width="9.85546875" bestFit="1" customWidth="1"/>
    <col min="185" max="185" width="8.28515625" customWidth="1"/>
    <col min="186" max="186" width="8.5703125" customWidth="1"/>
    <col min="187" max="187" width="8" customWidth="1"/>
    <col min="188" max="188" width="11.7109375" customWidth="1"/>
    <col min="189" max="189" width="6.140625" customWidth="1"/>
    <col min="190" max="190" width="8.7109375" customWidth="1"/>
    <col min="191" max="191" width="8.140625" bestFit="1" customWidth="1"/>
    <col min="192" max="192" width="11.42578125" customWidth="1"/>
    <col min="193" max="193" width="8.5703125" bestFit="1" customWidth="1"/>
    <col min="194" max="194" width="7.28515625" bestFit="1" customWidth="1"/>
    <col min="195" max="195" width="7" customWidth="1"/>
    <col min="196" max="196" width="6.140625" customWidth="1"/>
    <col min="197" max="197" width="7.7109375" customWidth="1"/>
    <col min="198" max="198" width="7.140625" customWidth="1"/>
    <col min="199" max="199" width="8" customWidth="1"/>
    <col min="200" max="200" width="8.42578125" bestFit="1" customWidth="1"/>
    <col min="201" max="201" width="7.140625" customWidth="1"/>
    <col min="202" max="202" width="8.5703125" customWidth="1"/>
    <col min="203" max="203" width="7.42578125" customWidth="1"/>
    <col min="204" max="204" width="10.28515625" customWidth="1"/>
    <col min="205" max="205" width="23.7109375" bestFit="1" customWidth="1"/>
    <col min="206" max="206" width="12.140625" bestFit="1" customWidth="1"/>
    <col min="207" max="207" width="9.7109375" customWidth="1"/>
    <col min="208" max="208" width="8.5703125" customWidth="1"/>
    <col min="209" max="209" width="6.28515625" bestFit="1" customWidth="1"/>
    <col min="210" max="210" width="4.7109375" customWidth="1"/>
    <col min="211" max="211" width="8.85546875" customWidth="1"/>
    <col min="212" max="212" width="7.28515625" customWidth="1"/>
    <col min="213" max="213" width="10.42578125" bestFit="1" customWidth="1"/>
    <col min="214" max="214" width="5.85546875" customWidth="1"/>
    <col min="215" max="215" width="11.140625" bestFit="1" customWidth="1"/>
    <col min="216" max="216" width="8.28515625" customWidth="1"/>
    <col min="217" max="217" width="9" bestFit="1" customWidth="1"/>
    <col min="218" max="218" width="7.28515625" customWidth="1"/>
    <col min="219" max="219" width="7" customWidth="1"/>
    <col min="220" max="220" width="5.85546875" customWidth="1"/>
    <col min="221" max="221" width="8.140625" bestFit="1" customWidth="1"/>
    <col min="222" max="222" width="9.85546875" customWidth="1"/>
    <col min="223" max="223" width="7.42578125" customWidth="1"/>
    <col min="224" max="224" width="4.140625" customWidth="1"/>
    <col min="225" max="225" width="15.28515625" bestFit="1" customWidth="1"/>
    <col min="226" max="226" width="5.7109375" customWidth="1"/>
    <col min="227" max="227" width="9.42578125" bestFit="1" customWidth="1"/>
    <col min="228" max="228" width="9.85546875" customWidth="1"/>
    <col min="229" max="229" width="7.28515625" customWidth="1"/>
    <col min="230" max="230" width="14.42578125" bestFit="1" customWidth="1"/>
    <col min="231" max="231" width="9" bestFit="1" customWidth="1"/>
    <col min="232" max="232" width="18.85546875" bestFit="1" customWidth="1"/>
    <col min="233" max="233" width="6.140625" customWidth="1"/>
    <col min="234" max="234" width="5.85546875" customWidth="1"/>
    <col min="235" max="235" width="7.42578125" customWidth="1"/>
    <col min="236" max="236" width="8.28515625" customWidth="1"/>
    <col min="237" max="237" width="7.28515625" customWidth="1"/>
    <col min="238" max="238" width="7.5703125" customWidth="1"/>
    <col min="239" max="239" width="6.85546875" customWidth="1"/>
    <col min="241" max="241" width="6.7109375" customWidth="1"/>
    <col min="242" max="242" width="7.42578125" customWidth="1"/>
    <col min="243" max="243" width="7.7109375" customWidth="1"/>
    <col min="244" max="244" width="10.42578125" bestFit="1" customWidth="1"/>
    <col min="245" max="245" width="8.28515625" customWidth="1"/>
    <col min="246" max="246" width="7.42578125" customWidth="1"/>
    <col min="247" max="247" width="5.42578125" customWidth="1"/>
    <col min="248" max="248" width="9.7109375" bestFit="1" customWidth="1"/>
    <col min="249" max="249" width="4.42578125" customWidth="1"/>
    <col min="250" max="250" width="7.28515625" customWidth="1"/>
    <col min="251" max="251" width="5.85546875" customWidth="1"/>
    <col min="252" max="252" width="4.85546875" customWidth="1"/>
    <col min="253" max="253" width="6" customWidth="1"/>
    <col min="254" max="254" width="6.42578125" customWidth="1"/>
    <col min="255" max="255" width="7.140625" customWidth="1"/>
    <col min="256" max="256" width="7.5703125" customWidth="1"/>
    <col min="257" max="257" width="13.140625" bestFit="1" customWidth="1"/>
    <col min="258" max="258" width="8" customWidth="1"/>
    <col min="259" max="259" width="5.5703125" customWidth="1"/>
    <col min="261" max="261" width="8.85546875" customWidth="1"/>
    <col min="262" max="262" width="9.5703125" bestFit="1" customWidth="1"/>
    <col min="263" max="263" width="7.5703125" customWidth="1"/>
    <col min="264" max="264" width="9.42578125" bestFit="1" customWidth="1"/>
    <col min="265" max="265" width="12.140625" bestFit="1" customWidth="1"/>
    <col min="266" max="266" width="8.7109375" customWidth="1"/>
    <col min="267" max="267" width="12.7109375" bestFit="1" customWidth="1"/>
    <col min="268" max="268" width="9.42578125" bestFit="1" customWidth="1"/>
    <col min="269" max="269" width="12" bestFit="1" customWidth="1"/>
    <col min="270" max="270" width="12.5703125" bestFit="1" customWidth="1"/>
    <col min="271" max="271" width="7.42578125" customWidth="1"/>
    <col min="272" max="272" width="7.85546875" customWidth="1"/>
    <col min="273" max="273" width="6.28515625" customWidth="1"/>
    <col min="274" max="274" width="8.42578125" customWidth="1"/>
    <col min="275" max="275" width="8" customWidth="1"/>
    <col min="276" max="276" width="9" customWidth="1"/>
    <col min="277" max="277" width="5.140625" customWidth="1"/>
    <col min="278" max="278" width="11" bestFit="1" customWidth="1"/>
    <col min="279" max="279" width="7.140625" customWidth="1"/>
    <col min="280" max="280" width="8.42578125" customWidth="1"/>
    <col min="281" max="281" width="5.85546875" customWidth="1"/>
    <col min="282" max="282" width="18.7109375" bestFit="1" customWidth="1"/>
    <col min="283" max="283" width="20.85546875" bestFit="1" customWidth="1"/>
    <col min="284" max="284" width="8.7109375" customWidth="1"/>
    <col min="285" max="285" width="6.5703125" customWidth="1"/>
    <col min="286" max="286" width="12" bestFit="1" customWidth="1"/>
    <col min="287" max="287" width="9.85546875" bestFit="1" customWidth="1"/>
    <col min="288" max="288" width="8.28515625" customWidth="1"/>
    <col min="289" max="289" width="8.5703125" customWidth="1"/>
    <col min="290" max="290" width="8" customWidth="1"/>
    <col min="291" max="291" width="11.7109375" bestFit="1" customWidth="1"/>
    <col min="292" max="292" width="5.85546875" customWidth="1"/>
    <col min="293" max="293" width="8.7109375" customWidth="1"/>
    <col min="294" max="294" width="8.140625" customWidth="1"/>
    <col min="295" max="295" width="11.42578125" bestFit="1" customWidth="1"/>
    <col min="296" max="296" width="8.5703125" customWidth="1"/>
    <col min="297" max="297" width="7.28515625" customWidth="1"/>
    <col min="298" max="298" width="7" customWidth="1"/>
    <col min="299" max="299" width="4.7109375" customWidth="1"/>
    <col min="300" max="300" width="7.7109375" customWidth="1"/>
    <col min="301" max="301" width="4" customWidth="1"/>
    <col min="302" max="302" width="8" customWidth="1"/>
    <col min="303" max="303" width="8.42578125" customWidth="1"/>
    <col min="304" max="304" width="4.7109375" customWidth="1"/>
    <col min="305" max="305" width="8.5703125" customWidth="1"/>
    <col min="306" max="306" width="7.42578125" customWidth="1"/>
    <col min="307" max="307" width="10.28515625" bestFit="1" customWidth="1"/>
    <col min="308" max="308" width="12" bestFit="1" customWidth="1"/>
    <col min="309" max="309" width="8.140625" customWidth="1"/>
    <col min="310" max="310" width="8.28515625" customWidth="1"/>
  </cols>
  <sheetData>
    <row r="1" spans="1:310" ht="36" x14ac:dyDescent="0.25">
      <c r="A1" s="13"/>
      <c r="B1" s="20" t="s">
        <v>4010</v>
      </c>
      <c r="C1" s="77" t="s">
        <v>4013</v>
      </c>
      <c r="D1" s="77" t="s">
        <v>4012</v>
      </c>
      <c r="E1" s="77" t="s">
        <v>4037</v>
      </c>
      <c r="F1" s="77" t="s">
        <v>4039</v>
      </c>
      <c r="G1" s="77" t="s">
        <v>4040</v>
      </c>
      <c r="H1" s="13"/>
      <c r="I1" s="13"/>
      <c r="J1" s="78" t="str">
        <f>+Data!B1</f>
        <v>Excel Salary Survey Data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spans="1:310" x14ac:dyDescent="0.25">
      <c r="A2" s="13"/>
      <c r="B2" s="25" t="s">
        <v>4003</v>
      </c>
      <c r="C2" s="12"/>
      <c r="D2" s="11"/>
      <c r="E2" s="8"/>
      <c r="F2" s="11"/>
      <c r="G2" s="15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1:310" s="9" customFormat="1" x14ac:dyDescent="0.25">
      <c r="A3" s="19"/>
      <c r="B3" s="45" t="s">
        <v>47</v>
      </c>
      <c r="C3" s="46">
        <v>941556.87488630787</v>
      </c>
      <c r="D3" s="47">
        <v>1.0164421658782358E-2</v>
      </c>
      <c r="E3" s="48">
        <v>19</v>
      </c>
      <c r="F3" s="47">
        <v>1.0101010101010102E-2</v>
      </c>
      <c r="G3" s="49">
        <v>0.54923186990332951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</row>
    <row r="4" spans="1:310" s="9" customFormat="1" x14ac:dyDescent="0.25">
      <c r="A4" s="19"/>
      <c r="B4" s="45" t="s">
        <v>1740</v>
      </c>
      <c r="C4" s="46">
        <v>177600</v>
      </c>
      <c r="D4" s="47">
        <v>1.9172514531506377E-3</v>
      </c>
      <c r="E4" s="48">
        <v>1</v>
      </c>
      <c r="F4" s="47">
        <v>5.3163211057947904E-4</v>
      </c>
      <c r="G4" s="49">
        <v>0.10359818158261509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</row>
    <row r="5" spans="1:310" x14ac:dyDescent="0.25">
      <c r="A5" s="13"/>
      <c r="B5" s="45" t="s">
        <v>178</v>
      </c>
      <c r="C5" s="46">
        <v>133006</v>
      </c>
      <c r="D5" s="47">
        <v>1.4358442949197845E-3</v>
      </c>
      <c r="E5" s="48">
        <v>3</v>
      </c>
      <c r="F5" s="47">
        <v>1.594896331738437E-3</v>
      </c>
      <c r="G5" s="49">
        <v>7.758547150662895E-2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310" x14ac:dyDescent="0.25">
      <c r="A6" s="13"/>
      <c r="B6" s="45" t="s">
        <v>1455</v>
      </c>
      <c r="C6" s="46">
        <v>100000</v>
      </c>
      <c r="D6" s="47">
        <v>1.0795334758731069E-3</v>
      </c>
      <c r="E6" s="48">
        <v>1</v>
      </c>
      <c r="F6" s="47">
        <v>5.3163211057947904E-4</v>
      </c>
      <c r="G6" s="49">
        <v>5.8332309449670661E-2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310" x14ac:dyDescent="0.25">
      <c r="A7" s="13"/>
      <c r="B7" s="45" t="s">
        <v>547</v>
      </c>
      <c r="C7" s="46">
        <v>78000</v>
      </c>
      <c r="D7" s="47">
        <v>8.4203611118102337E-4</v>
      </c>
      <c r="E7" s="48">
        <v>1</v>
      </c>
      <c r="F7" s="47">
        <v>5.3163211057947904E-4</v>
      </c>
      <c r="G7" s="49">
        <v>4.5499201370743113E-2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310" x14ac:dyDescent="0.25">
      <c r="A8" s="13"/>
      <c r="B8" s="45" t="s">
        <v>1341</v>
      </c>
      <c r="C8" s="46">
        <v>51497.005988023957</v>
      </c>
      <c r="D8" s="47">
        <v>5.5592741871309697E-4</v>
      </c>
      <c r="E8" s="48">
        <v>1</v>
      </c>
      <c r="F8" s="47">
        <v>5.3163211057947904E-4</v>
      </c>
      <c r="G8" s="49">
        <v>3.0039392890249563E-2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310" x14ac:dyDescent="0.25">
      <c r="A9" s="13"/>
      <c r="B9" s="45" t="s">
        <v>867</v>
      </c>
      <c r="C9" s="46">
        <v>40484.688751926042</v>
      </c>
      <c r="D9" s="47">
        <v>4.3704576768007592E-4</v>
      </c>
      <c r="E9" s="48">
        <v>3</v>
      </c>
      <c r="F9" s="47">
        <v>1.594896331738437E-3</v>
      </c>
      <c r="G9" s="49">
        <v>2.3615653922509507E-2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310" x14ac:dyDescent="0.25">
      <c r="A10" s="13"/>
      <c r="B10" s="45" t="s">
        <v>1052</v>
      </c>
      <c r="C10" s="46">
        <v>36400</v>
      </c>
      <c r="D10" s="47">
        <v>3.9295018521781091E-4</v>
      </c>
      <c r="E10" s="48">
        <v>1</v>
      </c>
      <c r="F10" s="47">
        <v>5.3163211057947904E-4</v>
      </c>
      <c r="G10" s="49">
        <v>2.123296063968012E-2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310" x14ac:dyDescent="0.25">
      <c r="A11" s="13"/>
      <c r="B11" s="45" t="s">
        <v>1083</v>
      </c>
      <c r="C11" s="46">
        <v>26000</v>
      </c>
      <c r="D11" s="47">
        <v>2.8067870372700779E-4</v>
      </c>
      <c r="E11" s="48">
        <v>2</v>
      </c>
      <c r="F11" s="47">
        <v>1.0632642211589581E-3</v>
      </c>
      <c r="G11" s="49">
        <v>1.5166400456914371E-2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310" x14ac:dyDescent="0.25">
      <c r="A12" s="13"/>
      <c r="B12" s="45" t="s">
        <v>1695</v>
      </c>
      <c r="C12" s="46">
        <v>24864</v>
      </c>
      <c r="D12" s="47">
        <v>2.6841520344108926E-4</v>
      </c>
      <c r="E12" s="48">
        <v>1</v>
      </c>
      <c r="F12" s="47">
        <v>5.3163211057947904E-4</v>
      </c>
      <c r="G12" s="49">
        <v>1.4503745421566112E-2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spans="1:310" x14ac:dyDescent="0.25">
      <c r="A13" s="13"/>
      <c r="B13" s="45" t="s">
        <v>3998</v>
      </c>
      <c r="C13" s="46">
        <v>24000</v>
      </c>
      <c r="D13" s="47">
        <v>2.5908803420954566E-4</v>
      </c>
      <c r="E13" s="48">
        <v>1</v>
      </c>
      <c r="F13" s="47">
        <v>5.3163211057947904E-4</v>
      </c>
      <c r="G13" s="49">
        <v>1.3999754267920958E-2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</row>
    <row r="14" spans="1:310" x14ac:dyDescent="0.25">
      <c r="A14" s="13"/>
      <c r="B14" s="45" t="s">
        <v>844</v>
      </c>
      <c r="C14" s="46">
        <v>19831.432821021317</v>
      </c>
      <c r="D14" s="47">
        <v>2.1408695604821154E-4</v>
      </c>
      <c r="E14" s="48">
        <v>1</v>
      </c>
      <c r="F14" s="47">
        <v>5.3163211057947904E-4</v>
      </c>
      <c r="G14" s="49">
        <v>1.1568132761461706E-2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spans="1:310" x14ac:dyDescent="0.25">
      <c r="A15" s="13"/>
      <c r="B15" s="45" t="s">
        <v>1500</v>
      </c>
      <c r="C15" s="46">
        <v>18000</v>
      </c>
      <c r="D15" s="47">
        <v>1.9431602565715922E-4</v>
      </c>
      <c r="E15" s="48">
        <v>1</v>
      </c>
      <c r="F15" s="47">
        <v>5.3163211057947904E-4</v>
      </c>
      <c r="G15" s="49">
        <v>1.0499815700940718E-2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</row>
    <row r="16" spans="1:310" x14ac:dyDescent="0.25">
      <c r="A16" s="13"/>
      <c r="B16" s="45" t="s">
        <v>1726</v>
      </c>
      <c r="C16" s="46">
        <v>13745.704467353951</v>
      </c>
      <c r="D16" s="47">
        <v>1.4838948121967104E-4</v>
      </c>
      <c r="E16" s="48">
        <v>1</v>
      </c>
      <c r="F16" s="47">
        <v>5.3163211057947904E-4</v>
      </c>
      <c r="G16" s="49">
        <v>8.0181868659341109E-3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</row>
    <row r="17" spans="1:49" x14ac:dyDescent="0.25">
      <c r="A17" s="13"/>
      <c r="B17" s="45" t="s">
        <v>1804</v>
      </c>
      <c r="C17" s="46">
        <v>11000</v>
      </c>
      <c r="D17" s="47">
        <v>1.1874868234604175E-4</v>
      </c>
      <c r="E17" s="48">
        <v>1</v>
      </c>
      <c r="F17" s="47">
        <v>5.3163211057947904E-4</v>
      </c>
      <c r="G17" s="49">
        <v>6.4165540394637722E-3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</row>
    <row r="18" spans="1:49" x14ac:dyDescent="0.25">
      <c r="A18" s="13"/>
      <c r="B18" s="45" t="s">
        <v>1766</v>
      </c>
      <c r="C18" s="46">
        <v>9376.2513877177607</v>
      </c>
      <c r="D18" s="47">
        <v>1.0121977251242996E-4</v>
      </c>
      <c r="E18" s="48">
        <v>1</v>
      </c>
      <c r="F18" s="47">
        <v>5.3163211057947904E-4</v>
      </c>
      <c r="G18" s="49">
        <v>5.4693839742625634E-3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</row>
    <row r="19" spans="1:49" x14ac:dyDescent="0.25">
      <c r="A19" s="13"/>
      <c r="B19" s="45" t="s">
        <v>677</v>
      </c>
      <c r="C19" s="46">
        <v>6000</v>
      </c>
      <c r="D19" s="47">
        <v>6.4772008552386415E-5</v>
      </c>
      <c r="E19" s="48">
        <v>1</v>
      </c>
      <c r="F19" s="47">
        <v>5.3163211057947904E-4</v>
      </c>
      <c r="G19" s="49">
        <v>3.4999385669802394E-3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0" spans="1:49" x14ac:dyDescent="0.25">
      <c r="A20" s="13"/>
      <c r="B20" s="45" t="s">
        <v>1986</v>
      </c>
      <c r="C20" s="46">
        <v>2953.8461538461538</v>
      </c>
      <c r="D20" s="47">
        <v>3.1887758056559461E-5</v>
      </c>
      <c r="E20" s="48">
        <v>1</v>
      </c>
      <c r="F20" s="47">
        <v>5.3163211057947904E-4</v>
      </c>
      <c r="G20" s="49">
        <v>1.7230466791287333E-3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</row>
    <row r="21" spans="1:49" x14ac:dyDescent="0.25">
      <c r="A21" s="13"/>
      <c r="B21" s="25" t="s">
        <v>4015</v>
      </c>
      <c r="C21" s="26">
        <v>1714315.8044561974</v>
      </c>
      <c r="D21" s="27">
        <v>1.8506612991288002E-2</v>
      </c>
      <c r="E21" s="28">
        <v>41</v>
      </c>
      <c r="F21" s="27">
        <v>2.1796916533758637E-2</v>
      </c>
      <c r="G21" s="29">
        <v>1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</row>
    <row r="22" spans="1:49" x14ac:dyDescent="0.25">
      <c r="A22" s="13"/>
      <c r="B22" s="39" t="s">
        <v>4002</v>
      </c>
      <c r="C22" s="12"/>
      <c r="D22" s="11"/>
      <c r="E22" s="8"/>
      <c r="F22" s="11"/>
      <c r="G22" s="15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</row>
    <row r="23" spans="1:49" x14ac:dyDescent="0.25">
      <c r="A23" s="13"/>
      <c r="B23" s="44" t="s">
        <v>14</v>
      </c>
      <c r="C23" s="35">
        <v>44879426</v>
      </c>
      <c r="D23" s="36">
        <v>0.48448842744969883</v>
      </c>
      <c r="E23" s="37">
        <v>617</v>
      </c>
      <c r="F23" s="36">
        <v>0.32801701222753854</v>
      </c>
      <c r="G23" s="38">
        <v>0.88616312102057204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</row>
    <row r="24" spans="1:49" x14ac:dyDescent="0.25">
      <c r="A24" s="13"/>
      <c r="B24" s="44" t="s">
        <v>87</v>
      </c>
      <c r="C24" s="35">
        <v>4102090.8431241182</v>
      </c>
      <c r="D24" s="36">
        <v>4.4283443862250228E-2</v>
      </c>
      <c r="E24" s="37">
        <v>58</v>
      </c>
      <c r="F24" s="36">
        <v>3.0834662413609781E-2</v>
      </c>
      <c r="G24" s="38">
        <v>8.0997507059309942E-2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</row>
    <row r="25" spans="1:49" x14ac:dyDescent="0.25">
      <c r="A25" s="13"/>
      <c r="B25" s="44" t="s">
        <v>142</v>
      </c>
      <c r="C25" s="35">
        <v>853440.73148669896</v>
      </c>
      <c r="D25" s="36">
        <v>9.2131783931352299E-3</v>
      </c>
      <c r="E25" s="37">
        <v>20</v>
      </c>
      <c r="F25" s="36">
        <v>1.063264221158958E-2</v>
      </c>
      <c r="G25" s="38">
        <v>1.6851545788939749E-2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</row>
    <row r="26" spans="1:49" x14ac:dyDescent="0.25">
      <c r="A26" s="13"/>
      <c r="B26" s="44" t="s">
        <v>165</v>
      </c>
      <c r="C26" s="35">
        <v>321384.98288519273</v>
      </c>
      <c r="D26" s="36">
        <v>3.4694584766747105E-3</v>
      </c>
      <c r="E26" s="37">
        <v>10</v>
      </c>
      <c r="F26" s="36">
        <v>5.3163211057947902E-3</v>
      </c>
      <c r="G26" s="38">
        <v>6.345881506654865E-3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</row>
    <row r="27" spans="1:49" x14ac:dyDescent="0.25">
      <c r="A27" s="13"/>
      <c r="B27" s="44" t="s">
        <v>638</v>
      </c>
      <c r="C27" s="35">
        <v>95000</v>
      </c>
      <c r="D27" s="36">
        <v>1.0255568020794514E-3</v>
      </c>
      <c r="E27" s="37">
        <v>1</v>
      </c>
      <c r="F27" s="36">
        <v>5.3163211057947904E-4</v>
      </c>
      <c r="G27" s="38">
        <v>1.8758149112012782E-3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</row>
    <row r="28" spans="1:49" x14ac:dyDescent="0.25">
      <c r="A28" s="13"/>
      <c r="B28" s="44" t="s">
        <v>135</v>
      </c>
      <c r="C28" s="35">
        <v>89519.971949580387</v>
      </c>
      <c r="D28" s="36">
        <v>9.6639806478793536E-4</v>
      </c>
      <c r="E28" s="37">
        <v>2</v>
      </c>
      <c r="F28" s="36">
        <v>1.0632642211589581E-3</v>
      </c>
      <c r="G28" s="38">
        <v>1.7676094550878217E-3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</row>
    <row r="29" spans="1:49" x14ac:dyDescent="0.25">
      <c r="A29" s="13"/>
      <c r="B29" s="44" t="s">
        <v>291</v>
      </c>
      <c r="C29" s="35">
        <v>78000</v>
      </c>
      <c r="D29" s="36">
        <v>8.4203611118102337E-4</v>
      </c>
      <c r="E29" s="37">
        <v>1</v>
      </c>
      <c r="F29" s="36">
        <v>5.3163211057947904E-4</v>
      </c>
      <c r="G29" s="38">
        <v>1.540142769196839E-3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1:49" x14ac:dyDescent="0.25">
      <c r="A30" s="13"/>
      <c r="B30" s="44" t="s">
        <v>183</v>
      </c>
      <c r="C30" s="35">
        <v>61810</v>
      </c>
      <c r="D30" s="36">
        <v>6.6725964143716729E-4</v>
      </c>
      <c r="E30" s="37">
        <v>5</v>
      </c>
      <c r="F30" s="36">
        <v>2.6581605528973951E-3</v>
      </c>
      <c r="G30" s="38">
        <v>1.2204644174879055E-3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</row>
    <row r="31" spans="1:49" x14ac:dyDescent="0.25">
      <c r="A31" s="13"/>
      <c r="B31" s="44" t="s">
        <v>986</v>
      </c>
      <c r="C31" s="35">
        <v>35000</v>
      </c>
      <c r="D31" s="36">
        <v>3.7783671655558737E-4</v>
      </c>
      <c r="E31" s="37">
        <v>1</v>
      </c>
      <c r="F31" s="36">
        <v>5.3163211057947904E-4</v>
      </c>
      <c r="G31" s="38">
        <v>6.910897041267867E-4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</row>
    <row r="32" spans="1:49" x14ac:dyDescent="0.25">
      <c r="A32" s="13"/>
      <c r="B32" s="44" t="s">
        <v>498</v>
      </c>
      <c r="C32" s="35">
        <v>28109.627547434993</v>
      </c>
      <c r="D32" s="36">
        <v>3.0345283931780933E-4</v>
      </c>
      <c r="E32" s="37">
        <v>1</v>
      </c>
      <c r="F32" s="36">
        <v>5.3163211057947904E-4</v>
      </c>
      <c r="G32" s="38">
        <v>5.5503640528202925E-4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</row>
    <row r="33" spans="1:49" x14ac:dyDescent="0.25">
      <c r="A33" s="13"/>
      <c r="B33" s="44" t="s">
        <v>1328</v>
      </c>
      <c r="C33" s="35">
        <v>24000</v>
      </c>
      <c r="D33" s="36">
        <v>2.5908803420954566E-4</v>
      </c>
      <c r="E33" s="37">
        <v>1</v>
      </c>
      <c r="F33" s="36">
        <v>5.3163211057947904E-4</v>
      </c>
      <c r="G33" s="38">
        <v>4.738900828297966E-4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</row>
    <row r="34" spans="1:49" x14ac:dyDescent="0.25">
      <c r="A34" s="13"/>
      <c r="B34" s="44" t="s">
        <v>1153</v>
      </c>
      <c r="C34" s="35">
        <v>20000</v>
      </c>
      <c r="D34" s="36">
        <v>2.1590669517462138E-4</v>
      </c>
      <c r="E34" s="37">
        <v>1</v>
      </c>
      <c r="F34" s="36">
        <v>5.3163211057947904E-4</v>
      </c>
      <c r="G34" s="38">
        <v>3.9490840235816384E-4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</row>
    <row r="35" spans="1:49" x14ac:dyDescent="0.25">
      <c r="A35" s="13"/>
      <c r="B35" s="44" t="s">
        <v>1717</v>
      </c>
      <c r="C35" s="35">
        <v>15840</v>
      </c>
      <c r="D35" s="36">
        <v>1.7099810257830013E-4</v>
      </c>
      <c r="E35" s="37">
        <v>1</v>
      </c>
      <c r="F35" s="36">
        <v>5.3163211057947904E-4</v>
      </c>
      <c r="G35" s="38">
        <v>3.1276745466766575E-4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</row>
    <row r="36" spans="1:49" x14ac:dyDescent="0.25">
      <c r="A36" s="13"/>
      <c r="B36" s="44" t="s">
        <v>1303</v>
      </c>
      <c r="C36" s="35">
        <v>15404.364569961488</v>
      </c>
      <c r="D36" s="36">
        <v>1.6629527227827063E-4</v>
      </c>
      <c r="E36" s="37">
        <v>1</v>
      </c>
      <c r="F36" s="36">
        <v>5.3163211057947904E-4</v>
      </c>
      <c r="G36" s="38">
        <v>3.0416565008330973E-4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</row>
    <row r="37" spans="1:49" x14ac:dyDescent="0.25">
      <c r="A37" s="13"/>
      <c r="B37" s="44" t="s">
        <v>1668</v>
      </c>
      <c r="C37" s="35">
        <v>9600</v>
      </c>
      <c r="D37" s="36">
        <v>1.0363521368381826E-4</v>
      </c>
      <c r="E37" s="37">
        <v>1</v>
      </c>
      <c r="F37" s="36">
        <v>5.3163211057947904E-4</v>
      </c>
      <c r="G37" s="38">
        <v>1.8955603313191864E-4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</row>
    <row r="38" spans="1:49" x14ac:dyDescent="0.25">
      <c r="A38" s="13"/>
      <c r="B38" s="44" t="s">
        <v>525</v>
      </c>
      <c r="C38" s="35">
        <v>6629</v>
      </c>
      <c r="D38" s="36">
        <v>7.1562274115628257E-5</v>
      </c>
      <c r="E38" s="37">
        <v>1</v>
      </c>
      <c r="F38" s="36">
        <v>5.3163211057947904E-4</v>
      </c>
      <c r="G38" s="38">
        <v>1.308923899616134E-4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</row>
    <row r="39" spans="1:49" x14ac:dyDescent="0.25">
      <c r="A39" s="13"/>
      <c r="B39" s="44" t="s">
        <v>989</v>
      </c>
      <c r="C39" s="35">
        <v>5000</v>
      </c>
      <c r="D39" s="36">
        <v>5.3976673793655344E-5</v>
      </c>
      <c r="E39" s="37">
        <v>1</v>
      </c>
      <c r="F39" s="36">
        <v>5.3163211057947904E-4</v>
      </c>
      <c r="G39" s="38">
        <v>9.8727100589540961E-5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</row>
    <row r="40" spans="1:49" x14ac:dyDescent="0.25">
      <c r="A40" s="13"/>
      <c r="B40" s="44" t="s">
        <v>1368</v>
      </c>
      <c r="C40" s="35">
        <v>4400</v>
      </c>
      <c r="D40" s="36">
        <v>4.7499472938416701E-5</v>
      </c>
      <c r="E40" s="37">
        <v>1</v>
      </c>
      <c r="F40" s="36">
        <v>5.3163211057947904E-4</v>
      </c>
      <c r="G40" s="38">
        <v>8.6879848518796045E-5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</row>
    <row r="41" spans="1:49" x14ac:dyDescent="0.25">
      <c r="A41" s="13"/>
      <c r="B41" s="39" t="s">
        <v>4014</v>
      </c>
      <c r="C41" s="40">
        <v>50644655.521562986</v>
      </c>
      <c r="D41" s="41">
        <v>0.54672601009589028</v>
      </c>
      <c r="E41" s="42">
        <v>724</v>
      </c>
      <c r="F41" s="41">
        <v>0.3849016480595428</v>
      </c>
      <c r="G41" s="43">
        <v>1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</row>
    <row r="42" spans="1:49" x14ac:dyDescent="0.25">
      <c r="A42" s="13"/>
      <c r="B42" s="6" t="s">
        <v>1123</v>
      </c>
      <c r="C42" s="12"/>
      <c r="D42" s="11"/>
      <c r="E42" s="8"/>
      <c r="F42" s="11"/>
      <c r="G42" s="15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</row>
    <row r="43" spans="1:49" x14ac:dyDescent="0.25">
      <c r="A43" s="13"/>
      <c r="B43" s="53" t="s">
        <v>7</v>
      </c>
      <c r="C43" s="54">
        <v>7644128.4552130997</v>
      </c>
      <c r="D43" s="55">
        <v>8.2520925612767207E-2</v>
      </c>
      <c r="E43" s="56">
        <v>565</v>
      </c>
      <c r="F43" s="55">
        <v>0.30037214247740562</v>
      </c>
      <c r="G43" s="57">
        <v>0.65589037694847274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</row>
    <row r="44" spans="1:49" x14ac:dyDescent="0.25">
      <c r="A44" s="13"/>
      <c r="B44" s="53" t="s">
        <v>178</v>
      </c>
      <c r="C44" s="54">
        <v>684277.10364202084</v>
      </c>
      <c r="D44" s="55">
        <v>7.3870004015505293E-3</v>
      </c>
      <c r="E44" s="56">
        <v>16</v>
      </c>
      <c r="F44" s="55">
        <v>8.5061137692716646E-3</v>
      </c>
      <c r="G44" s="57">
        <v>5.8713137812185352E-2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</row>
    <row r="45" spans="1:49" x14ac:dyDescent="0.25">
      <c r="A45" s="13"/>
      <c r="B45" s="53" t="s">
        <v>170</v>
      </c>
      <c r="C45" s="54">
        <v>678011.80269935552</v>
      </c>
      <c r="D45" s="55">
        <v>7.319364380510264E-3</v>
      </c>
      <c r="E45" s="56">
        <v>13</v>
      </c>
      <c r="F45" s="55">
        <v>6.9112174375332274E-3</v>
      </c>
      <c r="G45" s="57">
        <v>5.8175555192916582E-2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</row>
    <row r="46" spans="1:49" x14ac:dyDescent="0.25">
      <c r="A46" s="13"/>
      <c r="B46" s="53" t="s">
        <v>132</v>
      </c>
      <c r="C46" s="54">
        <v>394153.33333333331</v>
      </c>
      <c r="D46" s="55">
        <v>4.2550171796030458E-3</v>
      </c>
      <c r="E46" s="56">
        <v>11</v>
      </c>
      <c r="F46" s="55">
        <v>5.8479532163742687E-3</v>
      </c>
      <c r="G46" s="57">
        <v>3.3819601526867603E-2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</row>
    <row r="47" spans="1:49" x14ac:dyDescent="0.25">
      <c r="A47" s="13"/>
      <c r="B47" s="53" t="s">
        <v>16</v>
      </c>
      <c r="C47" s="54">
        <v>344333.025016603</v>
      </c>
      <c r="D47" s="55">
        <v>3.7171902735407491E-3</v>
      </c>
      <c r="E47" s="56">
        <v>29</v>
      </c>
      <c r="F47" s="55">
        <v>1.541733120680489E-2</v>
      </c>
      <c r="G47" s="57">
        <v>2.9544861640822814E-2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</row>
    <row r="48" spans="1:49" x14ac:dyDescent="0.25">
      <c r="A48" s="13"/>
      <c r="B48" s="53" t="s">
        <v>723</v>
      </c>
      <c r="C48" s="54">
        <v>230982.69437864592</v>
      </c>
      <c r="D48" s="55">
        <v>2.4935355092911516E-3</v>
      </c>
      <c r="E48" s="56">
        <v>8</v>
      </c>
      <c r="F48" s="55">
        <v>4.2530568846358323E-3</v>
      </c>
      <c r="G48" s="57">
        <v>1.9819045084369991E-2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</row>
    <row r="49" spans="1:49" x14ac:dyDescent="0.25">
      <c r="A49" s="13"/>
      <c r="B49" s="53" t="s">
        <v>651</v>
      </c>
      <c r="C49" s="54">
        <v>202694.32210918795</v>
      </c>
      <c r="D49" s="55">
        <v>2.188153060862748E-3</v>
      </c>
      <c r="E49" s="56">
        <v>3</v>
      </c>
      <c r="F49" s="55">
        <v>1.594896331738437E-3</v>
      </c>
      <c r="G49" s="57">
        <v>1.7391813352226594E-2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  <row r="50" spans="1:49" x14ac:dyDescent="0.25">
      <c r="A50" s="13"/>
      <c r="B50" s="53" t="s">
        <v>346</v>
      </c>
      <c r="C50" s="54">
        <v>192272.21601228867</v>
      </c>
      <c r="D50" s="55">
        <v>2.0756429366557082E-3</v>
      </c>
      <c r="E50" s="56">
        <v>11</v>
      </c>
      <c r="F50" s="55">
        <v>5.8479532163742687E-3</v>
      </c>
      <c r="G50" s="57">
        <v>1.6497563715195649E-2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</row>
    <row r="51" spans="1:49" x14ac:dyDescent="0.25">
      <c r="A51" s="13"/>
      <c r="B51" s="53" t="s">
        <v>1128</v>
      </c>
      <c r="C51" s="54">
        <v>174972.93255949518</v>
      </c>
      <c r="D51" s="55">
        <v>1.8888913806966254E-3</v>
      </c>
      <c r="E51" s="56">
        <v>7</v>
      </c>
      <c r="F51" s="55">
        <v>3.721424774056353E-3</v>
      </c>
      <c r="G51" s="57">
        <v>1.5013230529107805E-2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</row>
    <row r="52" spans="1:49" x14ac:dyDescent="0.25">
      <c r="A52" s="13"/>
      <c r="B52" s="53" t="s">
        <v>1008</v>
      </c>
      <c r="C52" s="54">
        <v>159200</v>
      </c>
      <c r="D52" s="55">
        <v>1.7186172935899861E-3</v>
      </c>
      <c r="E52" s="56">
        <v>3</v>
      </c>
      <c r="F52" s="55">
        <v>1.594896331738437E-3</v>
      </c>
      <c r="G52" s="57">
        <v>1.365986307294282E-2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</row>
    <row r="53" spans="1:49" x14ac:dyDescent="0.25">
      <c r="A53" s="13"/>
      <c r="B53" s="53" t="s">
        <v>298</v>
      </c>
      <c r="C53" s="54">
        <v>146000</v>
      </c>
      <c r="D53" s="55">
        <v>1.576118874774736E-3</v>
      </c>
      <c r="E53" s="56">
        <v>2</v>
      </c>
      <c r="F53" s="55">
        <v>1.0632642211589581E-3</v>
      </c>
      <c r="G53" s="57">
        <v>1.2527261360864647E-2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</row>
    <row r="54" spans="1:49" x14ac:dyDescent="0.25">
      <c r="A54" s="13"/>
      <c r="B54" s="53" t="s">
        <v>358</v>
      </c>
      <c r="C54" s="54">
        <v>128667.83675558254</v>
      </c>
      <c r="D54" s="55">
        <v>1.3890123704582752E-3</v>
      </c>
      <c r="E54" s="56">
        <v>4</v>
      </c>
      <c r="F54" s="55">
        <v>2.1265284423179162E-3</v>
      </c>
      <c r="G54" s="57">
        <v>1.1040106984755131E-2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</row>
    <row r="55" spans="1:49" x14ac:dyDescent="0.25">
      <c r="A55" s="13"/>
      <c r="B55" s="53" t="s">
        <v>1173</v>
      </c>
      <c r="C55" s="54">
        <v>128000</v>
      </c>
      <c r="D55" s="55">
        <v>1.3818028491175767E-3</v>
      </c>
      <c r="E55" s="56">
        <v>3</v>
      </c>
      <c r="F55" s="55">
        <v>1.594896331738437E-3</v>
      </c>
      <c r="G55" s="57">
        <v>1.0982804480758047E-2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</row>
    <row r="56" spans="1:49" x14ac:dyDescent="0.25">
      <c r="A56" s="13"/>
      <c r="B56" s="53" t="s">
        <v>713</v>
      </c>
      <c r="C56" s="54">
        <v>114605.77396224428</v>
      </c>
      <c r="D56" s="55">
        <v>1.2372076952058917E-3</v>
      </c>
      <c r="E56" s="56">
        <v>5</v>
      </c>
      <c r="F56" s="55">
        <v>2.6581605528973951E-3</v>
      </c>
      <c r="G56" s="57">
        <v>9.8335375608850015E-3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</row>
    <row r="57" spans="1:49" x14ac:dyDescent="0.25">
      <c r="A57" s="13"/>
      <c r="B57" s="53" t="s">
        <v>1999</v>
      </c>
      <c r="C57" s="54">
        <v>100800</v>
      </c>
      <c r="D57" s="55">
        <v>1.0881697436800916E-3</v>
      </c>
      <c r="E57" s="56">
        <v>1</v>
      </c>
      <c r="F57" s="55">
        <v>5.3163211057947904E-4</v>
      </c>
      <c r="G57" s="57">
        <v>8.6489585285969613E-3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</row>
    <row r="58" spans="1:49" x14ac:dyDescent="0.25">
      <c r="A58" s="13"/>
      <c r="B58" s="53" t="s">
        <v>511</v>
      </c>
      <c r="C58" s="54">
        <v>54000</v>
      </c>
      <c r="D58" s="55">
        <v>5.8294807697147771E-4</v>
      </c>
      <c r="E58" s="56">
        <v>3</v>
      </c>
      <c r="F58" s="55">
        <v>1.594896331738437E-3</v>
      </c>
      <c r="G58" s="57">
        <v>4.633370640319801E-3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</row>
    <row r="59" spans="1:49" x14ac:dyDescent="0.25">
      <c r="A59" s="13"/>
      <c r="B59" s="53" t="s">
        <v>20</v>
      </c>
      <c r="C59" s="54">
        <v>41731</v>
      </c>
      <c r="D59" s="55">
        <v>4.505001148166062E-4</v>
      </c>
      <c r="E59" s="56">
        <v>1</v>
      </c>
      <c r="F59" s="55">
        <v>5.3163211057947904E-4</v>
      </c>
      <c r="G59" s="57">
        <v>3.5806516702071409E-3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</row>
    <row r="60" spans="1:49" x14ac:dyDescent="0.25">
      <c r="A60" s="13"/>
      <c r="B60" s="53" t="s">
        <v>1768</v>
      </c>
      <c r="C60" s="54">
        <v>36000</v>
      </c>
      <c r="D60" s="55">
        <v>3.8863205131431844E-4</v>
      </c>
      <c r="E60" s="56">
        <v>1</v>
      </c>
      <c r="F60" s="55">
        <v>5.3163211057947904E-4</v>
      </c>
      <c r="G60" s="57">
        <v>3.0889137602132005E-3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</row>
    <row r="61" spans="1:49" x14ac:dyDescent="0.25">
      <c r="A61" s="13"/>
      <c r="B61" s="53" t="s">
        <v>1441</v>
      </c>
      <c r="C61" s="54">
        <v>35400</v>
      </c>
      <c r="D61" s="55">
        <v>3.8215485045907984E-4</v>
      </c>
      <c r="E61" s="56">
        <v>2</v>
      </c>
      <c r="F61" s="55">
        <v>1.0632642211589581E-3</v>
      </c>
      <c r="G61" s="57">
        <v>3.0374318642096471E-3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</row>
    <row r="62" spans="1:49" x14ac:dyDescent="0.25">
      <c r="A62" s="13"/>
      <c r="B62" s="53" t="s">
        <v>687</v>
      </c>
      <c r="C62" s="54">
        <v>34092.180206920078</v>
      </c>
      <c r="D62" s="55">
        <v>3.6803649798868769E-4</v>
      </c>
      <c r="E62" s="56">
        <v>2</v>
      </c>
      <c r="F62" s="55">
        <v>1.0632642211589581E-3</v>
      </c>
      <c r="G62" s="57">
        <v>2.9252167932450985E-3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</row>
    <row r="63" spans="1:49" x14ac:dyDescent="0.25">
      <c r="A63" s="13"/>
      <c r="B63" s="53" t="s">
        <v>3947</v>
      </c>
      <c r="C63" s="54">
        <v>21000</v>
      </c>
      <c r="D63" s="55">
        <v>2.2670202993335244E-4</v>
      </c>
      <c r="E63" s="56">
        <v>1</v>
      </c>
      <c r="F63" s="55">
        <v>5.3163211057947904E-4</v>
      </c>
      <c r="G63" s="57">
        <v>1.801866360124367E-3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</row>
    <row r="64" spans="1:49" x14ac:dyDescent="0.25">
      <c r="A64" s="13"/>
      <c r="B64" s="53" t="s">
        <v>424</v>
      </c>
      <c r="C64" s="54">
        <v>20598.017290051986</v>
      </c>
      <c r="D64" s="55">
        <v>2.2236249201224172E-4</v>
      </c>
      <c r="E64" s="56">
        <v>2</v>
      </c>
      <c r="F64" s="55">
        <v>1.0632642211589581E-3</v>
      </c>
      <c r="G64" s="57">
        <v>1.7673749733430834E-3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</row>
    <row r="65" spans="1:49" x14ac:dyDescent="0.25">
      <c r="A65" s="13"/>
      <c r="B65" s="53" t="s">
        <v>1673</v>
      </c>
      <c r="C65" s="54">
        <v>20000</v>
      </c>
      <c r="D65" s="55">
        <v>2.1590669517462138E-4</v>
      </c>
      <c r="E65" s="56">
        <v>2</v>
      </c>
      <c r="F65" s="55">
        <v>1.0632642211589581E-3</v>
      </c>
      <c r="G65" s="57">
        <v>1.7160632001184447E-3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</row>
    <row r="66" spans="1:49" x14ac:dyDescent="0.25">
      <c r="A66" s="13"/>
      <c r="B66" s="53" t="s">
        <v>1928</v>
      </c>
      <c r="C66" s="54">
        <v>20000</v>
      </c>
      <c r="D66" s="55">
        <v>2.1590669517462138E-4</v>
      </c>
      <c r="E66" s="56">
        <v>1</v>
      </c>
      <c r="F66" s="55">
        <v>5.3163211057947904E-4</v>
      </c>
      <c r="G66" s="57">
        <v>1.7160632001184447E-3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</row>
    <row r="67" spans="1:49" x14ac:dyDescent="0.25">
      <c r="A67" s="13"/>
      <c r="B67" s="53" t="s">
        <v>1040</v>
      </c>
      <c r="C67" s="54">
        <v>15600</v>
      </c>
      <c r="D67" s="55">
        <v>1.6840722223620467E-4</v>
      </c>
      <c r="E67" s="56">
        <v>1</v>
      </c>
      <c r="F67" s="55">
        <v>5.3163211057947904E-4</v>
      </c>
      <c r="G67" s="57">
        <v>1.3385292960923869E-3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</row>
    <row r="68" spans="1:49" x14ac:dyDescent="0.25">
      <c r="A68" s="13"/>
      <c r="B68" s="53" t="s">
        <v>1123</v>
      </c>
      <c r="C68" s="54">
        <v>12000</v>
      </c>
      <c r="D68" s="55">
        <v>1.2954401710477283E-4</v>
      </c>
      <c r="E68" s="56">
        <v>1</v>
      </c>
      <c r="F68" s="55">
        <v>5.3163211057947904E-4</v>
      </c>
      <c r="G68" s="57">
        <v>1.0296379200710668E-3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</row>
    <row r="69" spans="1:49" x14ac:dyDescent="0.25">
      <c r="A69" s="13"/>
      <c r="B69" s="53" t="s">
        <v>1408</v>
      </c>
      <c r="C69" s="54">
        <v>7261.724659606657</v>
      </c>
      <c r="D69" s="55">
        <v>7.8392748626186274E-5</v>
      </c>
      <c r="E69" s="56">
        <v>1</v>
      </c>
      <c r="F69" s="55">
        <v>5.3163211057947904E-4</v>
      </c>
      <c r="G69" s="57">
        <v>6.2307892288718117E-4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</row>
    <row r="70" spans="1:49" x14ac:dyDescent="0.25">
      <c r="A70" s="13"/>
      <c r="B70" s="53" t="s">
        <v>1855</v>
      </c>
      <c r="C70" s="54">
        <v>6000</v>
      </c>
      <c r="D70" s="55">
        <v>6.4772008552386415E-5</v>
      </c>
      <c r="E70" s="56">
        <v>1</v>
      </c>
      <c r="F70" s="55">
        <v>5.3163211057947904E-4</v>
      </c>
      <c r="G70" s="57">
        <v>5.1481896003553339E-4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</row>
    <row r="71" spans="1:49" x14ac:dyDescent="0.25">
      <c r="A71" s="13"/>
      <c r="B71" s="53" t="s">
        <v>848</v>
      </c>
      <c r="C71" s="54">
        <v>4800</v>
      </c>
      <c r="D71" s="55">
        <v>5.181760684190913E-5</v>
      </c>
      <c r="E71" s="56">
        <v>1</v>
      </c>
      <c r="F71" s="55">
        <v>5.3163211057947904E-4</v>
      </c>
      <c r="G71" s="57">
        <v>4.1185516802842676E-4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</row>
    <row r="72" spans="1:49" x14ac:dyDescent="0.25">
      <c r="A72" s="13"/>
      <c r="B72" s="53" t="s">
        <v>796</v>
      </c>
      <c r="C72" s="54">
        <v>3000</v>
      </c>
      <c r="D72" s="55">
        <v>3.2386004276193208E-5</v>
      </c>
      <c r="E72" s="56">
        <v>1</v>
      </c>
      <c r="F72" s="55">
        <v>5.3163211057947904E-4</v>
      </c>
      <c r="G72" s="57">
        <v>2.5740948001776669E-4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</row>
    <row r="73" spans="1:49" x14ac:dyDescent="0.25">
      <c r="A73" s="13"/>
      <c r="B73" s="6" t="s">
        <v>4016</v>
      </c>
      <c r="C73" s="50">
        <v>11654582.417838443</v>
      </c>
      <c r="D73" s="51">
        <v>0.12581511867378731</v>
      </c>
      <c r="E73" s="7">
        <v>702</v>
      </c>
      <c r="F73" s="51">
        <v>0.37320574162679426</v>
      </c>
      <c r="G73" s="52">
        <v>1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</row>
    <row r="74" spans="1:49" x14ac:dyDescent="0.25">
      <c r="A74" s="13"/>
      <c r="B74" s="66" t="s">
        <v>4000</v>
      </c>
      <c r="C74" s="12"/>
      <c r="D74" s="11"/>
      <c r="E74" s="8"/>
      <c r="F74" s="11"/>
      <c r="G74" s="15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</row>
    <row r="75" spans="1:49" x14ac:dyDescent="0.25">
      <c r="A75" s="13"/>
      <c r="B75" s="67" t="s">
        <v>70</v>
      </c>
      <c r="C75" s="58">
        <v>10355072.437370554</v>
      </c>
      <c r="D75" s="59">
        <v>0.11178647341232438</v>
      </c>
      <c r="E75" s="60">
        <v>154</v>
      </c>
      <c r="F75" s="59">
        <v>8.1871345029239762E-2</v>
      </c>
      <c r="G75" s="61">
        <v>0.51663583592954565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</row>
    <row r="76" spans="1:49" x14ac:dyDescent="0.25">
      <c r="A76" s="13"/>
      <c r="B76" s="67" t="s">
        <v>627</v>
      </c>
      <c r="C76" s="58">
        <v>1679147.9176882799</v>
      </c>
      <c r="D76" s="59">
        <v>1.8126963880871181E-2</v>
      </c>
      <c r="E76" s="60">
        <v>23</v>
      </c>
      <c r="F76" s="59">
        <v>1.2227538543328018E-2</v>
      </c>
      <c r="G76" s="61">
        <v>8.3776139022792323E-2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</row>
    <row r="77" spans="1:49" x14ac:dyDescent="0.25">
      <c r="A77" s="13"/>
      <c r="B77" s="67" t="s">
        <v>23</v>
      </c>
      <c r="C77" s="58">
        <v>1353831.49930001</v>
      </c>
      <c r="D77" s="59">
        <v>1.4615064241858395E-2</v>
      </c>
      <c r="E77" s="60">
        <v>17</v>
      </c>
      <c r="F77" s="59">
        <v>9.0377458798511431E-3</v>
      </c>
      <c r="G77" s="61">
        <v>6.7545434624329673E-2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</row>
    <row r="78" spans="1:49" x14ac:dyDescent="0.25">
      <c r="A78" s="13"/>
      <c r="B78" s="67" t="s">
        <v>582</v>
      </c>
      <c r="C78" s="58">
        <v>693113.22060004715</v>
      </c>
      <c r="D78" s="59">
        <v>7.4823892420797233E-3</v>
      </c>
      <c r="E78" s="60">
        <v>7</v>
      </c>
      <c r="F78" s="59">
        <v>3.721424774056353E-3</v>
      </c>
      <c r="G78" s="61">
        <v>3.4580842411707301E-2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</row>
    <row r="79" spans="1:49" x14ac:dyDescent="0.25">
      <c r="A79" s="13"/>
      <c r="B79" s="67" t="s">
        <v>980</v>
      </c>
      <c r="C79" s="58">
        <v>619446.76645230805</v>
      </c>
      <c r="D79" s="59">
        <v>6.6871352090661675E-3</v>
      </c>
      <c r="E79" s="60">
        <v>5</v>
      </c>
      <c r="F79" s="59">
        <v>2.6581605528973951E-3</v>
      </c>
      <c r="G79" s="61">
        <v>3.0905471684098278E-2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</row>
    <row r="80" spans="1:49" x14ac:dyDescent="0.25">
      <c r="A80" s="13"/>
      <c r="B80" s="67" t="s">
        <v>45</v>
      </c>
      <c r="C80" s="58">
        <v>550102.22862117877</v>
      </c>
      <c r="D80" s="59">
        <v>5.9385377094896361E-3</v>
      </c>
      <c r="E80" s="60">
        <v>4</v>
      </c>
      <c r="F80" s="59">
        <v>2.1265284423179162E-3</v>
      </c>
      <c r="G80" s="61">
        <v>2.7445730239872259E-2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</row>
    <row r="81" spans="1:49" x14ac:dyDescent="0.25">
      <c r="A81" s="13"/>
      <c r="B81" s="67" t="s">
        <v>64</v>
      </c>
      <c r="C81" s="58">
        <v>503147</v>
      </c>
      <c r="D81" s="59">
        <v>5.4316402978512607E-3</v>
      </c>
      <c r="E81" s="60">
        <v>9</v>
      </c>
      <c r="F81" s="59">
        <v>4.7846889952153108E-3</v>
      </c>
      <c r="G81" s="61">
        <v>2.5103037425631972E-2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</row>
    <row r="82" spans="1:49" x14ac:dyDescent="0.25">
      <c r="A82" s="13"/>
      <c r="B82" s="67" t="s">
        <v>874</v>
      </c>
      <c r="C82" s="58">
        <v>495153.15241410781</v>
      </c>
      <c r="D82" s="59">
        <v>5.3453440371512805E-3</v>
      </c>
      <c r="E82" s="60">
        <v>6</v>
      </c>
      <c r="F82" s="59">
        <v>3.189792663476874E-3</v>
      </c>
      <c r="G82" s="61">
        <v>2.4704207948116556E-2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</row>
    <row r="83" spans="1:49" x14ac:dyDescent="0.25">
      <c r="A83" s="13"/>
      <c r="B83" s="67" t="s">
        <v>607</v>
      </c>
      <c r="C83" s="58">
        <v>462356.60112252494</v>
      </c>
      <c r="D83" s="59">
        <v>4.9912942870267499E-3</v>
      </c>
      <c r="E83" s="60">
        <v>10</v>
      </c>
      <c r="F83" s="59">
        <v>5.3163211057947902E-3</v>
      </c>
      <c r="G83" s="61">
        <v>2.3067920631478948E-2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</row>
    <row r="84" spans="1:49" x14ac:dyDescent="0.25">
      <c r="A84" s="13"/>
      <c r="B84" s="67" t="s">
        <v>105</v>
      </c>
      <c r="C84" s="58">
        <v>341716.35029485979</v>
      </c>
      <c r="D84" s="59">
        <v>3.6889423939648214E-3</v>
      </c>
      <c r="E84" s="60">
        <v>6</v>
      </c>
      <c r="F84" s="59">
        <v>3.189792663476874E-3</v>
      </c>
      <c r="G84" s="61">
        <v>1.7048930691035087E-2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</row>
    <row r="85" spans="1:49" x14ac:dyDescent="0.25">
      <c r="A85" s="13"/>
      <c r="B85" s="67" t="s">
        <v>415</v>
      </c>
      <c r="C85" s="58">
        <v>334200</v>
      </c>
      <c r="D85" s="59">
        <v>3.6078008763679231E-3</v>
      </c>
      <c r="E85" s="60">
        <v>5</v>
      </c>
      <c r="F85" s="59">
        <v>2.6581605528973951E-3</v>
      </c>
      <c r="G85" s="61">
        <v>1.6673924534273691E-2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</row>
    <row r="86" spans="1:49" x14ac:dyDescent="0.25">
      <c r="A86" s="13"/>
      <c r="B86" s="67" t="s">
        <v>29</v>
      </c>
      <c r="C86" s="58">
        <v>329077.6341097168</v>
      </c>
      <c r="D86" s="59">
        <v>3.5525032218256102E-3</v>
      </c>
      <c r="E86" s="60">
        <v>10</v>
      </c>
      <c r="F86" s="59">
        <v>5.3163211057947902E-3</v>
      </c>
      <c r="G86" s="61">
        <v>1.6418359177327195E-2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</row>
    <row r="87" spans="1:49" x14ac:dyDescent="0.25">
      <c r="A87" s="13"/>
      <c r="B87" s="67" t="s">
        <v>35</v>
      </c>
      <c r="C87" s="58">
        <v>308262.42387131363</v>
      </c>
      <c r="D87" s="59">
        <v>3.3277960592286819E-3</v>
      </c>
      <c r="E87" s="60">
        <v>5</v>
      </c>
      <c r="F87" s="59">
        <v>2.6581605528973951E-3</v>
      </c>
      <c r="G87" s="61">
        <v>1.5379845578643246E-2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</row>
    <row r="88" spans="1:49" x14ac:dyDescent="0.25">
      <c r="A88" s="13"/>
      <c r="B88" s="67" t="s">
        <v>892</v>
      </c>
      <c r="C88" s="58">
        <v>283553.15478292684</v>
      </c>
      <c r="D88" s="59">
        <v>3.0610512277759808E-3</v>
      </c>
      <c r="E88" s="60">
        <v>6</v>
      </c>
      <c r="F88" s="59">
        <v>3.189792663476874E-3</v>
      </c>
      <c r="G88" s="61">
        <v>1.4147049384517503E-2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</row>
    <row r="89" spans="1:49" x14ac:dyDescent="0.25">
      <c r="A89" s="13"/>
      <c r="B89" s="67" t="s">
        <v>514</v>
      </c>
      <c r="C89" s="58">
        <v>226168.24662010232</v>
      </c>
      <c r="D89" s="59">
        <v>2.441561934059251E-3</v>
      </c>
      <c r="E89" s="60">
        <v>3</v>
      </c>
      <c r="F89" s="59">
        <v>1.594896331738437E-3</v>
      </c>
      <c r="G89" s="61">
        <v>1.1283998432652865E-2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</row>
    <row r="90" spans="1:49" x14ac:dyDescent="0.25">
      <c r="A90" s="13"/>
      <c r="B90" s="67" t="s">
        <v>74</v>
      </c>
      <c r="C90" s="58">
        <v>205262.07228954008</v>
      </c>
      <c r="D90" s="59">
        <v>2.2158727836364411E-3</v>
      </c>
      <c r="E90" s="60">
        <v>6</v>
      </c>
      <c r="F90" s="59">
        <v>3.189792663476874E-3</v>
      </c>
      <c r="G90" s="61">
        <v>1.0240946448547046E-2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</row>
    <row r="91" spans="1:49" x14ac:dyDescent="0.25">
      <c r="A91" s="13"/>
      <c r="B91" s="67" t="s">
        <v>1494</v>
      </c>
      <c r="C91" s="58">
        <v>174335.9495092447</v>
      </c>
      <c r="D91" s="59">
        <v>1.8820149354335338E-3</v>
      </c>
      <c r="E91" s="60">
        <v>2</v>
      </c>
      <c r="F91" s="59">
        <v>1.0632642211589581E-3</v>
      </c>
      <c r="G91" s="61">
        <v>8.6979786526872986E-3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</row>
    <row r="92" spans="1:49" x14ac:dyDescent="0.25">
      <c r="A92" s="13"/>
      <c r="B92" s="67" t="s">
        <v>446</v>
      </c>
      <c r="C92" s="58">
        <v>168954.52018428096</v>
      </c>
      <c r="D92" s="59">
        <v>1.8239206043900982E-3</v>
      </c>
      <c r="E92" s="60">
        <v>2</v>
      </c>
      <c r="F92" s="59">
        <v>1.0632642211589581E-3</v>
      </c>
      <c r="G92" s="61">
        <v>8.4294880888004849E-3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</row>
    <row r="93" spans="1:49" x14ac:dyDescent="0.25">
      <c r="A93" s="13"/>
      <c r="B93" s="67" t="s">
        <v>58</v>
      </c>
      <c r="C93" s="58">
        <v>166828.85432837796</v>
      </c>
      <c r="D93" s="59">
        <v>1.8009733298904205E-3</v>
      </c>
      <c r="E93" s="60">
        <v>4</v>
      </c>
      <c r="F93" s="59">
        <v>2.1265284423179162E-3</v>
      </c>
      <c r="G93" s="61">
        <v>8.3234342525754425E-3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</row>
    <row r="94" spans="1:49" x14ac:dyDescent="0.25">
      <c r="A94" s="13"/>
      <c r="B94" s="67" t="s">
        <v>932</v>
      </c>
      <c r="C94" s="58">
        <v>130468.75960739575</v>
      </c>
      <c r="D94" s="59">
        <v>1.4084539355182473E-3</v>
      </c>
      <c r="E94" s="60">
        <v>3</v>
      </c>
      <c r="F94" s="59">
        <v>1.594896331738437E-3</v>
      </c>
      <c r="G94" s="61">
        <v>6.5093544337941726E-3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</row>
    <row r="95" spans="1:49" x14ac:dyDescent="0.25">
      <c r="A95" s="13"/>
      <c r="B95" s="67" t="s">
        <v>37</v>
      </c>
      <c r="C95" s="58">
        <v>123581.73622950527</v>
      </c>
      <c r="D95" s="59">
        <v>1.3341062126627128E-3</v>
      </c>
      <c r="E95" s="60">
        <v>5</v>
      </c>
      <c r="F95" s="59">
        <v>2.6581605528973951E-3</v>
      </c>
      <c r="G95" s="61">
        <v>6.1657466897225852E-3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</row>
    <row r="96" spans="1:49" x14ac:dyDescent="0.25">
      <c r="A96" s="13"/>
      <c r="B96" s="67" t="s">
        <v>72</v>
      </c>
      <c r="C96" s="58">
        <v>98699.860539512854</v>
      </c>
      <c r="D96" s="59">
        <v>1.0654980351641121E-3</v>
      </c>
      <c r="E96" s="60">
        <v>6</v>
      </c>
      <c r="F96" s="59">
        <v>3.189792663476874E-3</v>
      </c>
      <c r="G96" s="61">
        <v>4.9243387976636004E-3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</row>
    <row r="97" spans="1:49" x14ac:dyDescent="0.25">
      <c r="A97" s="13"/>
      <c r="B97" s="67" t="s">
        <v>196</v>
      </c>
      <c r="C97" s="58">
        <v>96000</v>
      </c>
      <c r="D97" s="59">
        <v>1.0363521368381826E-3</v>
      </c>
      <c r="E97" s="60">
        <v>2</v>
      </c>
      <c r="F97" s="59">
        <v>1.0632642211589581E-3</v>
      </c>
      <c r="G97" s="61">
        <v>4.7896372091270926E-3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</row>
    <row r="98" spans="1:49" x14ac:dyDescent="0.25">
      <c r="A98" s="13"/>
      <c r="B98" s="67" t="s">
        <v>168</v>
      </c>
      <c r="C98" s="58">
        <v>90198.36016840415</v>
      </c>
      <c r="D98" s="59">
        <v>9.7372149270651717E-4</v>
      </c>
      <c r="E98" s="60">
        <v>3</v>
      </c>
      <c r="F98" s="59">
        <v>1.594896331738437E-3</v>
      </c>
      <c r="G98" s="61">
        <v>4.5001814798420374E-3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</row>
    <row r="99" spans="1:49" x14ac:dyDescent="0.25">
      <c r="A99" s="13"/>
      <c r="B99" s="67" t="s">
        <v>1516</v>
      </c>
      <c r="C99" s="58">
        <v>50815.977559664309</v>
      </c>
      <c r="D99" s="59">
        <v>5.4857548884874212E-4</v>
      </c>
      <c r="E99" s="60">
        <v>1</v>
      </c>
      <c r="F99" s="59">
        <v>5.3163211057947904E-4</v>
      </c>
      <c r="G99" s="61">
        <v>2.5353135097701618E-3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</row>
    <row r="100" spans="1:49" x14ac:dyDescent="0.25">
      <c r="A100" s="13"/>
      <c r="B100" s="67" t="s">
        <v>26</v>
      </c>
      <c r="C100" s="58">
        <v>46600</v>
      </c>
      <c r="D100" s="59">
        <v>5.0306259975686773E-4</v>
      </c>
      <c r="E100" s="60">
        <v>4</v>
      </c>
      <c r="F100" s="59">
        <v>2.1265284423179162E-3</v>
      </c>
      <c r="G100" s="61">
        <v>2.3249697285971098E-3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</row>
    <row r="101" spans="1:49" x14ac:dyDescent="0.25">
      <c r="A101" s="13"/>
      <c r="B101" s="67" t="s">
        <v>1049</v>
      </c>
      <c r="C101" s="58">
        <v>36000</v>
      </c>
      <c r="D101" s="59">
        <v>3.8863205131431844E-4</v>
      </c>
      <c r="E101" s="60">
        <v>1</v>
      </c>
      <c r="F101" s="59">
        <v>5.3163211057947904E-4</v>
      </c>
      <c r="G101" s="61">
        <v>1.7961139534226598E-3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</row>
    <row r="102" spans="1:49" x14ac:dyDescent="0.25">
      <c r="A102" s="13"/>
      <c r="B102" s="67" t="s">
        <v>1071</v>
      </c>
      <c r="C102" s="58">
        <v>20571</v>
      </c>
      <c r="D102" s="59">
        <v>2.2207083132185681E-4</v>
      </c>
      <c r="E102" s="60">
        <v>1</v>
      </c>
      <c r="F102" s="59">
        <v>5.3163211057947904E-4</v>
      </c>
      <c r="G102" s="61">
        <v>1.0263294482182649E-3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</row>
    <row r="103" spans="1:49" x14ac:dyDescent="0.25">
      <c r="A103" s="13"/>
      <c r="B103" s="67" t="s">
        <v>1063</v>
      </c>
      <c r="C103" s="58">
        <v>19055.991584874118</v>
      </c>
      <c r="D103" s="59">
        <v>2.0571580831827831E-4</v>
      </c>
      <c r="E103" s="60">
        <v>1</v>
      </c>
      <c r="F103" s="59">
        <v>5.3163211057947904E-4</v>
      </c>
      <c r="G103" s="61">
        <v>9.507425661638109E-4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</row>
    <row r="104" spans="1:49" x14ac:dyDescent="0.25">
      <c r="A104" s="13"/>
      <c r="B104" s="67" t="s">
        <v>815</v>
      </c>
      <c r="C104" s="58">
        <v>15000</v>
      </c>
      <c r="D104" s="59">
        <v>1.6193002138096602E-4</v>
      </c>
      <c r="E104" s="60">
        <v>1</v>
      </c>
      <c r="F104" s="59">
        <v>5.3163211057947904E-4</v>
      </c>
      <c r="G104" s="61">
        <v>7.4838081392610825E-4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</row>
    <row r="105" spans="1:49" x14ac:dyDescent="0.25">
      <c r="A105" s="13"/>
      <c r="B105" s="67" t="s">
        <v>1702</v>
      </c>
      <c r="C105" s="58">
        <v>14400</v>
      </c>
      <c r="D105" s="59">
        <v>1.5545282052572738E-4</v>
      </c>
      <c r="E105" s="60">
        <v>1</v>
      </c>
      <c r="F105" s="59">
        <v>5.3163211057947904E-4</v>
      </c>
      <c r="G105" s="61">
        <v>7.1844558136906396E-4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</row>
    <row r="106" spans="1:49" x14ac:dyDescent="0.25">
      <c r="A106" s="13"/>
      <c r="B106" s="67" t="s">
        <v>1288</v>
      </c>
      <c r="C106" s="58">
        <v>13500</v>
      </c>
      <c r="D106" s="59">
        <v>1.4573701924286943E-4</v>
      </c>
      <c r="E106" s="60">
        <v>1</v>
      </c>
      <c r="F106" s="59">
        <v>5.3163211057947904E-4</v>
      </c>
      <c r="G106" s="61">
        <v>6.7354273253349747E-4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</row>
    <row r="107" spans="1:49" x14ac:dyDescent="0.25">
      <c r="A107" s="13"/>
      <c r="B107" s="67" t="s">
        <v>1799</v>
      </c>
      <c r="C107" s="58">
        <v>13000</v>
      </c>
      <c r="D107" s="59">
        <v>1.403393518635039E-4</v>
      </c>
      <c r="E107" s="60">
        <v>1</v>
      </c>
      <c r="F107" s="59">
        <v>5.3163211057947904E-4</v>
      </c>
      <c r="G107" s="61">
        <v>6.4859670540262713E-4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</row>
    <row r="108" spans="1:49" x14ac:dyDescent="0.25">
      <c r="A108" s="13"/>
      <c r="B108" s="67" t="s">
        <v>573</v>
      </c>
      <c r="C108" s="58">
        <v>12000</v>
      </c>
      <c r="D108" s="59">
        <v>1.2954401710477283E-4</v>
      </c>
      <c r="E108" s="60">
        <v>1</v>
      </c>
      <c r="F108" s="59">
        <v>5.3163211057947904E-4</v>
      </c>
      <c r="G108" s="61">
        <v>5.9870465114088658E-4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</row>
    <row r="109" spans="1:49" x14ac:dyDescent="0.25">
      <c r="A109" s="13"/>
      <c r="B109" s="67" t="s">
        <v>1946</v>
      </c>
      <c r="C109" s="58">
        <v>8400</v>
      </c>
      <c r="D109" s="59">
        <v>9.0680811973340973E-5</v>
      </c>
      <c r="E109" s="60">
        <v>1</v>
      </c>
      <c r="F109" s="59">
        <v>5.3163211057947904E-4</v>
      </c>
      <c r="G109" s="61">
        <v>4.1909325579862061E-4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</row>
    <row r="110" spans="1:49" x14ac:dyDescent="0.25">
      <c r="A110" s="13"/>
      <c r="B110" s="67" t="s">
        <v>566</v>
      </c>
      <c r="C110" s="58">
        <v>5250</v>
      </c>
      <c r="D110" s="59">
        <v>5.667550748333811E-5</v>
      </c>
      <c r="E110" s="60">
        <v>1</v>
      </c>
      <c r="F110" s="59">
        <v>5.3163211057947904E-4</v>
      </c>
      <c r="G110" s="61">
        <v>2.619332848741379E-4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</row>
    <row r="111" spans="1:49" x14ac:dyDescent="0.25">
      <c r="A111" s="13"/>
      <c r="B111" s="66" t="s">
        <v>4017</v>
      </c>
      <c r="C111" s="62">
        <v>20043271.715248745</v>
      </c>
      <c r="D111" s="63">
        <v>0.21637382782631606</v>
      </c>
      <c r="E111" s="64">
        <v>318</v>
      </c>
      <c r="F111" s="63">
        <v>0.16905901116427433</v>
      </c>
      <c r="G111" s="65">
        <v>1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</row>
    <row r="112" spans="1:49" x14ac:dyDescent="0.25">
      <c r="A112" s="13"/>
      <c r="B112" s="30" t="s">
        <v>4001</v>
      </c>
      <c r="C112" s="12"/>
      <c r="D112" s="11"/>
      <c r="E112" s="8"/>
      <c r="F112" s="11"/>
      <c r="G112" s="15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</row>
    <row r="113" spans="1:49" x14ac:dyDescent="0.25">
      <c r="A113" s="13"/>
      <c r="B113" s="68" t="s">
        <v>83</v>
      </c>
      <c r="C113" s="69">
        <v>7521468.0182482237</v>
      </c>
      <c r="D113" s="70">
        <v>8.1196765134079141E-2</v>
      </c>
      <c r="E113" s="71">
        <v>81</v>
      </c>
      <c r="F113" s="70">
        <v>4.3062200956937802E-2</v>
      </c>
      <c r="G113" s="72">
        <v>0.87705921100735529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</row>
    <row r="114" spans="1:49" x14ac:dyDescent="0.25">
      <c r="A114" s="13"/>
      <c r="B114" s="68" t="s">
        <v>669</v>
      </c>
      <c r="C114" s="69">
        <v>1054313.3245066919</v>
      </c>
      <c r="D114" s="70">
        <v>1.13816652786404E-2</v>
      </c>
      <c r="E114" s="71">
        <v>15</v>
      </c>
      <c r="F114" s="70">
        <v>7.9744816586921844E-3</v>
      </c>
      <c r="G114" s="72">
        <v>0.12294078899264477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</row>
    <row r="115" spans="1:49" x14ac:dyDescent="0.25">
      <c r="A115" s="13"/>
      <c r="B115" s="30" t="s">
        <v>4018</v>
      </c>
      <c r="C115" s="31">
        <v>8575781.3427549154</v>
      </c>
      <c r="D115" s="32">
        <v>9.2578430412719528E-2</v>
      </c>
      <c r="E115" s="33">
        <v>96</v>
      </c>
      <c r="F115" s="32">
        <v>5.1036682615629984E-2</v>
      </c>
      <c r="G115" s="34">
        <v>1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</row>
    <row r="116" spans="1:49" s="10" customFormat="1" x14ac:dyDescent="0.25">
      <c r="A116" s="14"/>
      <c r="B116" s="73" t="s">
        <v>4011</v>
      </c>
      <c r="C116" s="21">
        <v>92632606.801861182</v>
      </c>
      <c r="D116" s="22">
        <v>1</v>
      </c>
      <c r="E116" s="23">
        <v>1881</v>
      </c>
      <c r="F116" s="22">
        <v>1</v>
      </c>
      <c r="G116" s="2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x14ac:dyDescent="0.25">
      <c r="A117" s="13"/>
      <c r="G117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</row>
    <row r="118" spans="1:49" x14ac:dyDescent="0.25">
      <c r="A118" s="13"/>
      <c r="G118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</row>
    <row r="119" spans="1:49" x14ac:dyDescent="0.25">
      <c r="A119" s="13"/>
      <c r="G11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</row>
    <row r="120" spans="1:49" x14ac:dyDescent="0.25">
      <c r="A120" s="13"/>
      <c r="G120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</row>
    <row r="121" spans="1:49" x14ac:dyDescent="0.25">
      <c r="A121" s="13"/>
      <c r="G121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</row>
    <row r="122" spans="1:49" x14ac:dyDescent="0.25">
      <c r="A122" s="13"/>
      <c r="G122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</row>
    <row r="123" spans="1:49" x14ac:dyDescent="0.25">
      <c r="A123" s="13"/>
      <c r="G12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</row>
    <row r="124" spans="1:49" x14ac:dyDescent="0.25">
      <c r="A124" s="13"/>
      <c r="G124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</row>
    <row r="125" spans="1:49" x14ac:dyDescent="0.25">
      <c r="A125" s="13"/>
      <c r="G125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</row>
    <row r="126" spans="1:49" x14ac:dyDescent="0.25">
      <c r="A126" s="13"/>
      <c r="G126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</row>
    <row r="127" spans="1:49" x14ac:dyDescent="0.25">
      <c r="A127" s="13"/>
      <c r="G127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</row>
    <row r="128" spans="1:49" x14ac:dyDescent="0.25">
      <c r="A128" s="13"/>
      <c r="G128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</row>
    <row r="129" spans="1:49" x14ac:dyDescent="0.25">
      <c r="A129" s="13"/>
      <c r="G12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</row>
    <row r="130" spans="1:49" x14ac:dyDescent="0.25">
      <c r="A130" s="13"/>
      <c r="G130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</row>
    <row r="131" spans="1:49" x14ac:dyDescent="0.25">
      <c r="A131" s="13"/>
      <c r="G131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</row>
    <row r="132" spans="1:49" x14ac:dyDescent="0.25">
      <c r="A132" s="13"/>
      <c r="G132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</row>
    <row r="133" spans="1:49" x14ac:dyDescent="0.25">
      <c r="A133" s="13"/>
      <c r="G13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</row>
    <row r="134" spans="1:49" x14ac:dyDescent="0.25">
      <c r="A134" s="13"/>
      <c r="G134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</row>
    <row r="135" spans="1:49" x14ac:dyDescent="0.25">
      <c r="A135" s="13"/>
      <c r="G135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</row>
    <row r="136" spans="1:49" x14ac:dyDescent="0.25">
      <c r="A136" s="13"/>
      <c r="G136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</row>
    <row r="137" spans="1:49" x14ac:dyDescent="0.25">
      <c r="A137" s="13"/>
      <c r="G137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</row>
    <row r="138" spans="1:49" x14ac:dyDescent="0.25">
      <c r="A138" s="13"/>
      <c r="G138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</row>
    <row r="139" spans="1:49" x14ac:dyDescent="0.25">
      <c r="A139" s="13"/>
      <c r="G13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</row>
    <row r="140" spans="1:49" x14ac:dyDescent="0.25">
      <c r="A140" s="13"/>
      <c r="G140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</row>
    <row r="141" spans="1:49" x14ac:dyDescent="0.25">
      <c r="A141" s="13"/>
      <c r="G141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</row>
    <row r="142" spans="1:49" x14ac:dyDescent="0.25">
      <c r="A142" s="13"/>
      <c r="G142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</row>
    <row r="143" spans="1:49" x14ac:dyDescent="0.25">
      <c r="A143" s="13"/>
      <c r="G14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</row>
    <row r="144" spans="1:49" x14ac:dyDescent="0.25">
      <c r="A144" s="13"/>
      <c r="G144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</row>
    <row r="145" spans="1:49" x14ac:dyDescent="0.25">
      <c r="A145" s="13"/>
      <c r="G145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</row>
    <row r="146" spans="1:49" x14ac:dyDescent="0.25">
      <c r="A146" s="13"/>
      <c r="G146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</row>
    <row r="147" spans="1:49" x14ac:dyDescent="0.25">
      <c r="A147" s="13"/>
      <c r="G147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</row>
    <row r="148" spans="1:49" x14ac:dyDescent="0.25">
      <c r="A148" s="13"/>
      <c r="G148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</row>
    <row r="149" spans="1:49" x14ac:dyDescent="0.25">
      <c r="A149" s="13"/>
      <c r="G14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</row>
    <row r="150" spans="1:49" x14ac:dyDescent="0.25">
      <c r="A150" s="13"/>
      <c r="G150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</row>
    <row r="151" spans="1:49" x14ac:dyDescent="0.25">
      <c r="A151" s="13"/>
      <c r="G151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</row>
    <row r="152" spans="1:49" x14ac:dyDescent="0.25">
      <c r="A152" s="13"/>
      <c r="G152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</row>
    <row r="153" spans="1:49" x14ac:dyDescent="0.25">
      <c r="A153" s="13"/>
      <c r="G15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</row>
    <row r="154" spans="1:49" x14ac:dyDescent="0.25">
      <c r="A154" s="13"/>
      <c r="G154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</row>
    <row r="155" spans="1:49" x14ac:dyDescent="0.25">
      <c r="A155" s="13"/>
      <c r="G155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</row>
    <row r="156" spans="1:49" x14ac:dyDescent="0.25">
      <c r="A156" s="13"/>
      <c r="G156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</row>
    <row r="157" spans="1:49" x14ac:dyDescent="0.25">
      <c r="A157" s="13"/>
      <c r="G157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</row>
    <row r="158" spans="1:49" x14ac:dyDescent="0.25">
      <c r="A158" s="13"/>
      <c r="G158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</row>
    <row r="159" spans="1:49" x14ac:dyDescent="0.25">
      <c r="A159" s="13"/>
      <c r="G15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</row>
    <row r="160" spans="1:49" x14ac:dyDescent="0.25">
      <c r="A160" s="13"/>
      <c r="G160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</row>
    <row r="161" spans="1:49" x14ac:dyDescent="0.25">
      <c r="A161" s="13"/>
      <c r="G161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</row>
    <row r="162" spans="1:49" x14ac:dyDescent="0.25">
      <c r="A162" s="13"/>
      <c r="G162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</row>
    <row r="163" spans="1:49" x14ac:dyDescent="0.25">
      <c r="A163" s="13"/>
      <c r="G16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</row>
    <row r="164" spans="1:49" x14ac:dyDescent="0.25">
      <c r="A164" s="13"/>
      <c r="G164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</row>
    <row r="165" spans="1:49" x14ac:dyDescent="0.25">
      <c r="A165" s="13"/>
      <c r="G165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</row>
    <row r="166" spans="1:49" x14ac:dyDescent="0.25">
      <c r="A166" s="13"/>
      <c r="G166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</row>
    <row r="167" spans="1:49" x14ac:dyDescent="0.25">
      <c r="A167" s="13"/>
      <c r="G167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</row>
    <row r="168" spans="1:49" x14ac:dyDescent="0.25">
      <c r="A168" s="13"/>
      <c r="G168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</row>
    <row r="169" spans="1:49" x14ac:dyDescent="0.25">
      <c r="A169" s="13"/>
      <c r="G16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</row>
    <row r="170" spans="1:49" x14ac:dyDescent="0.25">
      <c r="A170" s="13"/>
      <c r="G170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</row>
    <row r="171" spans="1:49" x14ac:dyDescent="0.25">
      <c r="A171" s="13"/>
      <c r="G171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</row>
    <row r="172" spans="1:49" x14ac:dyDescent="0.25">
      <c r="A172" s="13"/>
      <c r="G172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</row>
    <row r="173" spans="1:49" x14ac:dyDescent="0.25">
      <c r="A173" s="13"/>
      <c r="G17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</row>
    <row r="174" spans="1:49" x14ac:dyDescent="0.25">
      <c r="A174" s="13"/>
      <c r="G174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</row>
    <row r="175" spans="1:49" x14ac:dyDescent="0.25">
      <c r="A175" s="13"/>
      <c r="G175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</row>
    <row r="176" spans="1:49" x14ac:dyDescent="0.25">
      <c r="A176" s="13"/>
      <c r="G176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</row>
    <row r="177" spans="1:49" x14ac:dyDescent="0.25">
      <c r="A177" s="13"/>
      <c r="G177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</row>
    <row r="178" spans="1:49" x14ac:dyDescent="0.25">
      <c r="A178" s="13"/>
      <c r="G178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</row>
    <row r="179" spans="1:49" x14ac:dyDescent="0.25">
      <c r="A179" s="13"/>
      <c r="G17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</row>
    <row r="180" spans="1:49" x14ac:dyDescent="0.25">
      <c r="A180" s="13"/>
      <c r="G180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</row>
    <row r="181" spans="1:49" x14ac:dyDescent="0.25">
      <c r="A181" s="13"/>
      <c r="G181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</row>
    <row r="182" spans="1:49" x14ac:dyDescent="0.25">
      <c r="A182" s="13"/>
      <c r="G182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</row>
    <row r="183" spans="1:49" x14ac:dyDescent="0.25">
      <c r="A183" s="13"/>
      <c r="G18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</row>
    <row r="184" spans="1:49" x14ac:dyDescent="0.25">
      <c r="A184" s="13"/>
      <c r="G184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</row>
    <row r="185" spans="1:49" x14ac:dyDescent="0.25">
      <c r="A185" s="13"/>
      <c r="G185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</row>
    <row r="186" spans="1:49" x14ac:dyDescent="0.25">
      <c r="A186" s="13"/>
      <c r="G186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</row>
    <row r="187" spans="1:49" x14ac:dyDescent="0.25">
      <c r="A187" s="13"/>
      <c r="G187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</row>
    <row r="188" spans="1:49" x14ac:dyDescent="0.25">
      <c r="A188" s="13"/>
      <c r="G188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</row>
    <row r="189" spans="1:49" x14ac:dyDescent="0.25">
      <c r="A189" s="13"/>
      <c r="G18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</row>
    <row r="190" spans="1:49" x14ac:dyDescent="0.25">
      <c r="A190" s="13"/>
      <c r="G190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</row>
    <row r="191" spans="1:49" x14ac:dyDescent="0.25">
      <c r="A191" s="13"/>
      <c r="G191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</row>
    <row r="192" spans="1:49" x14ac:dyDescent="0.25">
      <c r="A192" s="13"/>
      <c r="G192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</row>
    <row r="193" spans="1:49" x14ac:dyDescent="0.25">
      <c r="A193" s="13"/>
      <c r="G19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</row>
    <row r="194" spans="1:49" x14ac:dyDescent="0.25">
      <c r="A194" s="13"/>
      <c r="G194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</row>
    <row r="195" spans="1:49" x14ac:dyDescent="0.25">
      <c r="A195" s="13"/>
      <c r="G195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</row>
    <row r="196" spans="1:49" x14ac:dyDescent="0.25">
      <c r="A196" s="13"/>
      <c r="G196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</row>
    <row r="197" spans="1:49" x14ac:dyDescent="0.25">
      <c r="A197" s="13"/>
      <c r="G197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</row>
    <row r="198" spans="1:49" x14ac:dyDescent="0.25">
      <c r="A198" s="13"/>
      <c r="G198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</row>
    <row r="199" spans="1:49" x14ac:dyDescent="0.25">
      <c r="A199" s="13"/>
      <c r="G19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</row>
    <row r="200" spans="1:49" x14ac:dyDescent="0.25">
      <c r="A200" s="13"/>
      <c r="G200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</row>
    <row r="201" spans="1:49" x14ac:dyDescent="0.25">
      <c r="A201" s="13"/>
      <c r="G201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</row>
    <row r="202" spans="1:49" x14ac:dyDescent="0.25">
      <c r="A202" s="13"/>
      <c r="G202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</row>
    <row r="203" spans="1:49" x14ac:dyDescent="0.25">
      <c r="A203" s="13"/>
      <c r="G20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</row>
    <row r="204" spans="1:49" x14ac:dyDescent="0.25">
      <c r="A204" s="13"/>
      <c r="G204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</row>
    <row r="205" spans="1:49" x14ac:dyDescent="0.25">
      <c r="A205" s="13"/>
      <c r="G205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</row>
    <row r="206" spans="1:49" x14ac:dyDescent="0.25">
      <c r="A206" s="13"/>
      <c r="G206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</row>
    <row r="207" spans="1:49" x14ac:dyDescent="0.25">
      <c r="A207" s="13"/>
      <c r="G207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</row>
    <row r="208" spans="1:49" x14ac:dyDescent="0.25">
      <c r="A208" s="13"/>
      <c r="G208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</row>
    <row r="209" spans="1:49" x14ac:dyDescent="0.25">
      <c r="A209" s="13"/>
      <c r="G20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</row>
    <row r="210" spans="1:49" x14ac:dyDescent="0.25">
      <c r="A210" s="13"/>
      <c r="G210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</row>
    <row r="211" spans="1:49" x14ac:dyDescent="0.25">
      <c r="A211" s="13"/>
      <c r="G211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</row>
    <row r="212" spans="1:49" x14ac:dyDescent="0.25">
      <c r="A212" s="13"/>
      <c r="G212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</row>
    <row r="213" spans="1:49" x14ac:dyDescent="0.25">
      <c r="A213" s="13"/>
      <c r="G2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</row>
    <row r="214" spans="1:49" x14ac:dyDescent="0.25">
      <c r="A214" s="13"/>
      <c r="G214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</row>
    <row r="215" spans="1:49" x14ac:dyDescent="0.25">
      <c r="A215" s="13"/>
      <c r="G215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</row>
    <row r="216" spans="1:49" x14ac:dyDescent="0.25">
      <c r="A216" s="13"/>
      <c r="G216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</row>
    <row r="217" spans="1:49" x14ac:dyDescent="0.25">
      <c r="A217" s="13"/>
      <c r="G217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</row>
    <row r="218" spans="1:49" x14ac:dyDescent="0.25">
      <c r="A218" s="13"/>
      <c r="G218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</row>
    <row r="219" spans="1:49" x14ac:dyDescent="0.25">
      <c r="A219" s="13"/>
      <c r="G21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</row>
    <row r="220" spans="1:49" x14ac:dyDescent="0.25">
      <c r="A220" s="13"/>
      <c r="G220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</row>
    <row r="221" spans="1:49" x14ac:dyDescent="0.25">
      <c r="A221" s="13"/>
      <c r="G221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</row>
    <row r="222" spans="1:49" x14ac:dyDescent="0.25">
      <c r="A222" s="13"/>
      <c r="G222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</row>
    <row r="223" spans="1:49" x14ac:dyDescent="0.25">
      <c r="A223" s="13"/>
      <c r="G22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</row>
    <row r="224" spans="1:49" x14ac:dyDescent="0.25">
      <c r="A224" s="13"/>
      <c r="G224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</row>
    <row r="225" spans="1:49" x14ac:dyDescent="0.25">
      <c r="A225" s="13"/>
      <c r="G225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</row>
    <row r="226" spans="1:49" x14ac:dyDescent="0.25">
      <c r="A226" s="13"/>
      <c r="G226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</row>
    <row r="227" spans="1:49" x14ac:dyDescent="0.25">
      <c r="A227" s="13"/>
      <c r="G227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</row>
    <row r="228" spans="1:49" x14ac:dyDescent="0.25">
      <c r="A228" s="13"/>
      <c r="G228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</row>
    <row r="229" spans="1:49" x14ac:dyDescent="0.25">
      <c r="A229" s="13"/>
      <c r="G22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</row>
    <row r="230" spans="1:49" x14ac:dyDescent="0.25">
      <c r="A230" s="13"/>
      <c r="G230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</row>
    <row r="231" spans="1:49" x14ac:dyDescent="0.25">
      <c r="A231" s="13"/>
      <c r="G23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</row>
    <row r="232" spans="1:49" x14ac:dyDescent="0.25">
      <c r="A232" s="13"/>
      <c r="G232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</row>
    <row r="233" spans="1:49" x14ac:dyDescent="0.25">
      <c r="A233" s="13"/>
      <c r="G23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</row>
    <row r="234" spans="1:49" x14ac:dyDescent="0.25">
      <c r="A234" s="13"/>
      <c r="G234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</row>
    <row r="235" spans="1:49" x14ac:dyDescent="0.25">
      <c r="A235" s="13"/>
      <c r="G235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</row>
    <row r="236" spans="1:49" x14ac:dyDescent="0.25">
      <c r="A236" s="13"/>
      <c r="G236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</row>
    <row r="237" spans="1:49" x14ac:dyDescent="0.25">
      <c r="A237" s="13"/>
      <c r="G237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</row>
    <row r="238" spans="1:49" x14ac:dyDescent="0.25">
      <c r="A238" s="13"/>
      <c r="G238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</row>
    <row r="239" spans="1:49" x14ac:dyDescent="0.25">
      <c r="A239" s="13"/>
      <c r="G23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</row>
    <row r="240" spans="1:49" x14ac:dyDescent="0.25">
      <c r="A240" s="13"/>
      <c r="G240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</row>
    <row r="241" spans="1:49" x14ac:dyDescent="0.25">
      <c r="A241" s="13"/>
      <c r="G24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</row>
    <row r="242" spans="1:49" x14ac:dyDescent="0.25">
      <c r="A242" s="13"/>
      <c r="G242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</row>
    <row r="243" spans="1:49" x14ac:dyDescent="0.25">
      <c r="A243" s="13"/>
      <c r="G24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</row>
    <row r="244" spans="1:49" x14ac:dyDescent="0.25">
      <c r="A244" s="13"/>
      <c r="G244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</row>
    <row r="245" spans="1:49" x14ac:dyDescent="0.25">
      <c r="A245" s="13"/>
      <c r="G245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</row>
    <row r="246" spans="1:49" x14ac:dyDescent="0.25">
      <c r="A246" s="13"/>
      <c r="G246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</row>
    <row r="247" spans="1:49" x14ac:dyDescent="0.25">
      <c r="A247" s="13"/>
      <c r="G247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</row>
    <row r="248" spans="1:49" x14ac:dyDescent="0.25">
      <c r="A248" s="13"/>
      <c r="G248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</row>
    <row r="249" spans="1:49" x14ac:dyDescent="0.25">
      <c r="A249" s="13"/>
      <c r="G24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</row>
    <row r="250" spans="1:49" x14ac:dyDescent="0.25">
      <c r="A250" s="13"/>
      <c r="G250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</row>
    <row r="251" spans="1:49" x14ac:dyDescent="0.25">
      <c r="A251" s="13"/>
      <c r="G25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</row>
    <row r="252" spans="1:49" x14ac:dyDescent="0.25">
      <c r="A252" s="13"/>
      <c r="G252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</row>
    <row r="253" spans="1:49" x14ac:dyDescent="0.25">
      <c r="A253" s="13"/>
      <c r="G25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</row>
    <row r="254" spans="1:49" x14ac:dyDescent="0.25">
      <c r="A254" s="13"/>
      <c r="G254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</row>
    <row r="255" spans="1:49" x14ac:dyDescent="0.25">
      <c r="A255" s="13"/>
      <c r="G255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</row>
    <row r="256" spans="1:49" x14ac:dyDescent="0.25">
      <c r="A256" s="13"/>
      <c r="G256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</row>
    <row r="257" spans="1:49" x14ac:dyDescent="0.25">
      <c r="A257" s="13"/>
      <c r="G257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</row>
    <row r="258" spans="1:49" x14ac:dyDescent="0.25">
      <c r="A258" s="13"/>
      <c r="G258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</row>
    <row r="259" spans="1:49" x14ac:dyDescent="0.25">
      <c r="A259" s="13"/>
      <c r="G25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</row>
    <row r="260" spans="1:49" x14ac:dyDescent="0.25">
      <c r="A260" s="13"/>
      <c r="G260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</row>
    <row r="261" spans="1:49" x14ac:dyDescent="0.25">
      <c r="A261" s="13"/>
      <c r="G26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</row>
    <row r="262" spans="1:49" x14ac:dyDescent="0.25">
      <c r="A262" s="13"/>
      <c r="G262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</row>
    <row r="263" spans="1:49" x14ac:dyDescent="0.25">
      <c r="A263" s="13"/>
      <c r="G26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</row>
    <row r="264" spans="1:49" x14ac:dyDescent="0.25">
      <c r="A264" s="13"/>
      <c r="G264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</row>
    <row r="265" spans="1:49" x14ac:dyDescent="0.25">
      <c r="A265" s="13"/>
      <c r="G265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</row>
    <row r="266" spans="1:49" x14ac:dyDescent="0.25">
      <c r="A266" s="13"/>
      <c r="G266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</row>
    <row r="267" spans="1:49" x14ac:dyDescent="0.25">
      <c r="A267" s="13"/>
      <c r="G267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</row>
    <row r="268" spans="1:49" x14ac:dyDescent="0.25">
      <c r="A268" s="13"/>
      <c r="G268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</row>
    <row r="269" spans="1:49" x14ac:dyDescent="0.25">
      <c r="A269" s="13"/>
      <c r="G26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</row>
    <row r="270" spans="1:49" x14ac:dyDescent="0.25">
      <c r="A270" s="13"/>
      <c r="G270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</row>
    <row r="271" spans="1:49" x14ac:dyDescent="0.25">
      <c r="A271" s="13"/>
      <c r="G27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</row>
    <row r="272" spans="1:49" x14ac:dyDescent="0.25">
      <c r="A272" s="13"/>
      <c r="G272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</row>
    <row r="273" spans="1:49" x14ac:dyDescent="0.25">
      <c r="A273" s="13"/>
      <c r="G27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</row>
    <row r="274" spans="1:49" x14ac:dyDescent="0.25">
      <c r="A274" s="13"/>
      <c r="G274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</row>
    <row r="275" spans="1:49" x14ac:dyDescent="0.25">
      <c r="A275" s="13"/>
      <c r="G275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</row>
    <row r="276" spans="1:49" x14ac:dyDescent="0.25">
      <c r="A276" s="13"/>
      <c r="G276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</row>
    <row r="277" spans="1:49" x14ac:dyDescent="0.25">
      <c r="A277" s="13"/>
      <c r="G277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</row>
    <row r="278" spans="1:49" x14ac:dyDescent="0.25">
      <c r="A278" s="13"/>
      <c r="G278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</row>
    <row r="279" spans="1:49" x14ac:dyDescent="0.25">
      <c r="A279" s="13"/>
      <c r="G27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</row>
    <row r="280" spans="1:49" x14ac:dyDescent="0.25">
      <c r="A280" s="13"/>
      <c r="G280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</row>
    <row r="281" spans="1:49" x14ac:dyDescent="0.25">
      <c r="A281" s="13"/>
      <c r="G28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</row>
    <row r="282" spans="1:49" x14ac:dyDescent="0.25">
      <c r="A282" s="13"/>
      <c r="G282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</row>
    <row r="283" spans="1:49" x14ac:dyDescent="0.25">
      <c r="A283" s="13"/>
      <c r="G28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</row>
    <row r="284" spans="1:49" x14ac:dyDescent="0.25">
      <c r="A284" s="13"/>
      <c r="G284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</row>
    <row r="285" spans="1:49" x14ac:dyDescent="0.25">
      <c r="A285" s="13"/>
      <c r="G285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</row>
    <row r="286" spans="1:49" x14ac:dyDescent="0.25">
      <c r="A286" s="13"/>
      <c r="G286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</row>
    <row r="287" spans="1:49" x14ac:dyDescent="0.25">
      <c r="A287" s="13"/>
      <c r="G287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</row>
    <row r="288" spans="1:49" x14ac:dyDescent="0.25">
      <c r="A288" s="13"/>
      <c r="G288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</row>
    <row r="289" spans="1:49" x14ac:dyDescent="0.25">
      <c r="A289" s="13"/>
      <c r="G28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</row>
    <row r="290" spans="1:49" x14ac:dyDescent="0.25">
      <c r="A290" s="13"/>
      <c r="G290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</row>
    <row r="291" spans="1:49" x14ac:dyDescent="0.25">
      <c r="A291" s="13"/>
      <c r="G29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</row>
    <row r="292" spans="1:49" x14ac:dyDescent="0.25">
      <c r="A292" s="13"/>
      <c r="G292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</row>
    <row r="293" spans="1:49" x14ac:dyDescent="0.25">
      <c r="A293" s="13"/>
      <c r="G29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</row>
    <row r="294" spans="1:49" x14ac:dyDescent="0.25">
      <c r="A294" s="13"/>
      <c r="G294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</row>
    <row r="295" spans="1:49" x14ac:dyDescent="0.25">
      <c r="A295" s="13"/>
      <c r="G295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</row>
    <row r="296" spans="1:49" x14ac:dyDescent="0.25">
      <c r="A296" s="13"/>
      <c r="G296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</row>
    <row r="297" spans="1:49" x14ac:dyDescent="0.25">
      <c r="A297" s="13"/>
      <c r="G297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</row>
    <row r="298" spans="1:49" x14ac:dyDescent="0.25">
      <c r="A298" s="13"/>
      <c r="G298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</row>
    <row r="299" spans="1:49" x14ac:dyDescent="0.25">
      <c r="A299" s="13"/>
      <c r="G29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</row>
    <row r="300" spans="1:49" x14ac:dyDescent="0.25">
      <c r="A300" s="13"/>
      <c r="G300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</row>
    <row r="301" spans="1:49" x14ac:dyDescent="0.25">
      <c r="A301" s="13"/>
      <c r="G30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</row>
    <row r="302" spans="1:49" x14ac:dyDescent="0.25">
      <c r="A302" s="13"/>
      <c r="G302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</row>
    <row r="303" spans="1:49" x14ac:dyDescent="0.25">
      <c r="A303" s="13"/>
      <c r="G30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</row>
    <row r="304" spans="1:49" x14ac:dyDescent="0.25">
      <c r="A304" s="13"/>
      <c r="G304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</row>
    <row r="305" spans="1:49" x14ac:dyDescent="0.25">
      <c r="A305" s="13"/>
      <c r="G305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</row>
    <row r="306" spans="1:49" x14ac:dyDescent="0.25">
      <c r="A306" s="13"/>
      <c r="G306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</row>
    <row r="307" spans="1:49" x14ac:dyDescent="0.25">
      <c r="A307" s="13"/>
      <c r="G307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</row>
    <row r="308" spans="1:49" x14ac:dyDescent="0.25">
      <c r="A308" s="13"/>
      <c r="G308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</row>
    <row r="309" spans="1:49" x14ac:dyDescent="0.25">
      <c r="A309" s="13"/>
      <c r="G30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</row>
    <row r="310" spans="1:49" x14ac:dyDescent="0.25">
      <c r="A310" s="13"/>
      <c r="G310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</row>
    <row r="311" spans="1:49" x14ac:dyDescent="0.25">
      <c r="A311" s="13"/>
      <c r="G311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</row>
    <row r="312" spans="1:49" x14ac:dyDescent="0.25">
      <c r="A312" s="13"/>
      <c r="G312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</row>
    <row r="313" spans="1:49" x14ac:dyDescent="0.25">
      <c r="A313" s="13"/>
      <c r="G3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</row>
    <row r="314" spans="1:49" x14ac:dyDescent="0.25">
      <c r="A314" s="13"/>
      <c r="G314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</row>
    <row r="315" spans="1:49" x14ac:dyDescent="0.25">
      <c r="A315" s="13"/>
      <c r="G315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</row>
    <row r="316" spans="1:49" x14ac:dyDescent="0.25">
      <c r="A316" s="13"/>
      <c r="G316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</row>
    <row r="317" spans="1:49" x14ac:dyDescent="0.25">
      <c r="A317" s="13"/>
      <c r="G317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</row>
    <row r="318" spans="1:49" x14ac:dyDescent="0.25">
      <c r="A318" s="13"/>
      <c r="G318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</row>
    <row r="319" spans="1:49" x14ac:dyDescent="0.25">
      <c r="A319" s="13"/>
      <c r="G31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</row>
    <row r="320" spans="1:49" x14ac:dyDescent="0.25">
      <c r="A320" s="13"/>
      <c r="G320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</row>
    <row r="321" spans="1:49" x14ac:dyDescent="0.25">
      <c r="A321" s="13"/>
      <c r="G321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</row>
    <row r="322" spans="1:49" x14ac:dyDescent="0.25">
      <c r="A322" s="13"/>
      <c r="G322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</row>
    <row r="323" spans="1:49" x14ac:dyDescent="0.25">
      <c r="A323" s="13"/>
      <c r="G32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</row>
    <row r="324" spans="1:49" x14ac:dyDescent="0.25">
      <c r="A324" s="13"/>
      <c r="G324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</row>
    <row r="325" spans="1:49" x14ac:dyDescent="0.25">
      <c r="A325" s="13"/>
      <c r="G325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</row>
    <row r="326" spans="1:49" x14ac:dyDescent="0.25">
      <c r="A326" s="13"/>
      <c r="G326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</row>
    <row r="327" spans="1:49" x14ac:dyDescent="0.25">
      <c r="A327" s="13"/>
      <c r="G327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</row>
    <row r="328" spans="1:49" x14ac:dyDescent="0.25">
      <c r="A328" s="13"/>
      <c r="G328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</row>
    <row r="329" spans="1:49" x14ac:dyDescent="0.25">
      <c r="A329" s="13"/>
      <c r="G32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</row>
    <row r="330" spans="1:49" x14ac:dyDescent="0.25">
      <c r="A330" s="13"/>
      <c r="G330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</row>
    <row r="331" spans="1:49" x14ac:dyDescent="0.25">
      <c r="A331" s="13"/>
      <c r="G331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</row>
    <row r="332" spans="1:49" x14ac:dyDescent="0.25">
      <c r="A332" s="13"/>
      <c r="G332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</row>
    <row r="333" spans="1:49" x14ac:dyDescent="0.25">
      <c r="A333" s="13"/>
      <c r="G33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</row>
    <row r="334" spans="1:49" x14ac:dyDescent="0.25">
      <c r="A334" s="13"/>
      <c r="G334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</row>
    <row r="335" spans="1:49" x14ac:dyDescent="0.25">
      <c r="A335" s="13"/>
      <c r="G335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</row>
    <row r="336" spans="1:49" x14ac:dyDescent="0.25">
      <c r="A336" s="13"/>
      <c r="G336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</row>
    <row r="337" spans="1:49" x14ac:dyDescent="0.25">
      <c r="A337" s="13"/>
      <c r="G337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</row>
    <row r="338" spans="1:49" x14ac:dyDescent="0.25">
      <c r="A338" s="13"/>
      <c r="G338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</row>
    <row r="339" spans="1:49" x14ac:dyDescent="0.25">
      <c r="A339" s="13"/>
      <c r="G33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</row>
    <row r="340" spans="1:49" x14ac:dyDescent="0.25">
      <c r="A340" s="13"/>
      <c r="G340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</row>
    <row r="341" spans="1:49" x14ac:dyDescent="0.25">
      <c r="A341" s="13"/>
      <c r="G341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</row>
    <row r="342" spans="1:49" x14ac:dyDescent="0.25">
      <c r="A342" s="13"/>
      <c r="G342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</row>
    <row r="343" spans="1:49" x14ac:dyDescent="0.25">
      <c r="A343" s="13"/>
      <c r="G34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</row>
    <row r="344" spans="1:49" x14ac:dyDescent="0.25">
      <c r="A344" s="13"/>
      <c r="G344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</row>
    <row r="345" spans="1:49" x14ac:dyDescent="0.25">
      <c r="A345" s="13"/>
      <c r="G345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</row>
    <row r="346" spans="1:49" x14ac:dyDescent="0.25">
      <c r="A346" s="13"/>
      <c r="G346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</row>
    <row r="347" spans="1:49" x14ac:dyDescent="0.25">
      <c r="A347" s="13"/>
      <c r="G347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</row>
    <row r="348" spans="1:49" x14ac:dyDescent="0.25">
      <c r="A348" s="13"/>
      <c r="G348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</row>
    <row r="349" spans="1:49" x14ac:dyDescent="0.25">
      <c r="A349" s="13"/>
      <c r="G34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</row>
    <row r="350" spans="1:49" x14ac:dyDescent="0.25">
      <c r="A350" s="13"/>
      <c r="G350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</row>
    <row r="351" spans="1:49" x14ac:dyDescent="0.25">
      <c r="A351" s="13"/>
      <c r="G351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</row>
    <row r="352" spans="1:49" x14ac:dyDescent="0.25">
      <c r="A352" s="13"/>
      <c r="G352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</row>
    <row r="353" spans="1:49" x14ac:dyDescent="0.25">
      <c r="A353" s="13"/>
      <c r="G35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</row>
    <row r="354" spans="1:49" x14ac:dyDescent="0.25">
      <c r="A354" s="13"/>
      <c r="G354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</row>
    <row r="355" spans="1:49" x14ac:dyDescent="0.25">
      <c r="A355" s="13"/>
      <c r="G355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</row>
    <row r="356" spans="1:49" x14ac:dyDescent="0.25">
      <c r="A356" s="13"/>
      <c r="G356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</row>
    <row r="357" spans="1:49" x14ac:dyDescent="0.25">
      <c r="A357" s="13"/>
      <c r="G357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</row>
    <row r="358" spans="1:49" x14ac:dyDescent="0.25">
      <c r="A358" s="13"/>
      <c r="G358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</row>
    <row r="359" spans="1:49" x14ac:dyDescent="0.25">
      <c r="A359" s="13"/>
      <c r="G35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</row>
    <row r="360" spans="1:49" x14ac:dyDescent="0.25">
      <c r="A360" s="13"/>
      <c r="G360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</row>
    <row r="361" spans="1:49" x14ac:dyDescent="0.25">
      <c r="A361" s="13"/>
      <c r="B361" s="13"/>
      <c r="C361" s="13"/>
      <c r="D361" s="13"/>
      <c r="E361" s="13"/>
      <c r="F361" s="13"/>
      <c r="G361" s="16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</row>
    <row r="362" spans="1:49" x14ac:dyDescent="0.25">
      <c r="A362" s="13"/>
      <c r="B362" s="13"/>
      <c r="C362" s="13"/>
      <c r="D362" s="13"/>
      <c r="E362" s="13"/>
      <c r="F362" s="13"/>
      <c r="G362" s="16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</row>
    <row r="363" spans="1:49" x14ac:dyDescent="0.25">
      <c r="A363" s="13"/>
      <c r="B363" s="13"/>
      <c r="C363" s="13"/>
      <c r="D363" s="13"/>
      <c r="E363" s="13"/>
      <c r="F363" s="13"/>
      <c r="G363" s="16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</row>
    <row r="364" spans="1:49" x14ac:dyDescent="0.25">
      <c r="A364" s="13"/>
      <c r="B364" s="13"/>
      <c r="C364" s="13"/>
      <c r="D364" s="13"/>
      <c r="E364" s="13"/>
      <c r="F364" s="13"/>
      <c r="G364" s="16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</row>
    <row r="365" spans="1:49" x14ac:dyDescent="0.25">
      <c r="A365" s="13"/>
      <c r="B365" s="13"/>
      <c r="C365" s="13"/>
      <c r="D365" s="13"/>
      <c r="E365" s="13"/>
      <c r="F365" s="13"/>
      <c r="G365" s="16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</row>
    <row r="366" spans="1:49" x14ac:dyDescent="0.25">
      <c r="A366" s="13"/>
      <c r="B366" s="13"/>
      <c r="C366" s="13"/>
      <c r="D366" s="13"/>
      <c r="E366" s="13"/>
      <c r="F366" s="13"/>
      <c r="G366" s="16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</row>
    <row r="367" spans="1:49" x14ac:dyDescent="0.25">
      <c r="A367" s="13"/>
      <c r="B367" s="13"/>
      <c r="C367" s="13"/>
      <c r="D367" s="13"/>
      <c r="E367" s="13"/>
      <c r="F367" s="13"/>
      <c r="G367" s="16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</row>
    <row r="368" spans="1:49" x14ac:dyDescent="0.25">
      <c r="A368" s="13"/>
      <c r="B368" s="13"/>
      <c r="C368" s="13"/>
      <c r="D368" s="13"/>
      <c r="E368" s="13"/>
      <c r="F368" s="13"/>
      <c r="G368" s="16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</row>
    <row r="369" spans="1:49" x14ac:dyDescent="0.25">
      <c r="A369" s="13"/>
      <c r="B369" s="13"/>
      <c r="C369" s="13"/>
      <c r="D369" s="13"/>
      <c r="E369" s="13"/>
      <c r="F369" s="13"/>
      <c r="G369" s="16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</row>
    <row r="370" spans="1:49" x14ac:dyDescent="0.25">
      <c r="A370" s="13"/>
      <c r="B370" s="13"/>
      <c r="C370" s="13"/>
      <c r="D370" s="13"/>
      <c r="E370" s="13"/>
      <c r="F370" s="13"/>
      <c r="G370" s="16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</row>
    <row r="371" spans="1:49" x14ac:dyDescent="0.25">
      <c r="A371" s="13"/>
      <c r="B371" s="13"/>
      <c r="C371" s="13"/>
      <c r="D371" s="13"/>
      <c r="E371" s="13"/>
      <c r="F371" s="13"/>
      <c r="G371" s="16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</row>
    <row r="372" spans="1:49" x14ac:dyDescent="0.25">
      <c r="A372" s="13"/>
      <c r="B372" s="13"/>
      <c r="C372" s="13"/>
      <c r="D372" s="13"/>
      <c r="E372" s="13"/>
      <c r="F372" s="13"/>
      <c r="G372" s="16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</row>
    <row r="373" spans="1:49" x14ac:dyDescent="0.25">
      <c r="A373" s="13"/>
      <c r="B373" s="13"/>
      <c r="C373" s="13"/>
      <c r="D373" s="13"/>
      <c r="E373" s="13"/>
      <c r="F373" s="13"/>
      <c r="G373" s="16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</row>
    <row r="374" spans="1:49" x14ac:dyDescent="0.25">
      <c r="A374" s="13"/>
      <c r="B374" s="13"/>
      <c r="C374" s="13"/>
      <c r="D374" s="13"/>
      <c r="E374" s="13"/>
      <c r="F374" s="13"/>
      <c r="G374" s="16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</row>
    <row r="375" spans="1:49" x14ac:dyDescent="0.25">
      <c r="A375" s="13"/>
      <c r="B375" s="13"/>
      <c r="C375" s="13"/>
      <c r="D375" s="13"/>
      <c r="E375" s="13"/>
      <c r="F375" s="13"/>
      <c r="G375" s="16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</row>
    <row r="376" spans="1:49" x14ac:dyDescent="0.25">
      <c r="A376" s="13"/>
      <c r="B376" s="13"/>
      <c r="C376" s="13"/>
      <c r="D376" s="13"/>
      <c r="E376" s="13"/>
      <c r="F376" s="13"/>
      <c r="G376" s="16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</row>
    <row r="377" spans="1:49" x14ac:dyDescent="0.25">
      <c r="A377" s="13"/>
      <c r="B377" s="13"/>
      <c r="C377" s="13"/>
      <c r="D377" s="13"/>
      <c r="E377" s="13"/>
      <c r="F377" s="13"/>
      <c r="G377" s="16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</row>
    <row r="378" spans="1:49" x14ac:dyDescent="0.25">
      <c r="A378" s="13"/>
      <c r="B378" s="13"/>
      <c r="C378" s="13"/>
      <c r="D378" s="13"/>
      <c r="E378" s="13"/>
      <c r="F378" s="13"/>
      <c r="G378" s="16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</row>
    <row r="379" spans="1:49" x14ac:dyDescent="0.25">
      <c r="A379" s="13"/>
      <c r="B379" s="13"/>
      <c r="C379" s="13"/>
      <c r="D379" s="13"/>
      <c r="E379" s="13"/>
      <c r="F379" s="13"/>
      <c r="G379" s="16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</row>
    <row r="380" spans="1:49" x14ac:dyDescent="0.25">
      <c r="A380" s="13"/>
      <c r="B380" s="13"/>
      <c r="C380" s="13"/>
      <c r="D380" s="13"/>
      <c r="E380" s="13"/>
      <c r="F380" s="13"/>
      <c r="G380" s="16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</row>
    <row r="381" spans="1:49" x14ac:dyDescent="0.25">
      <c r="A381" s="13"/>
      <c r="B381" s="13"/>
      <c r="C381" s="13"/>
      <c r="D381" s="13"/>
      <c r="E381" s="13"/>
      <c r="F381" s="13"/>
      <c r="G381" s="16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</row>
    <row r="382" spans="1:49" x14ac:dyDescent="0.25">
      <c r="A382" s="13"/>
      <c r="B382" s="13"/>
      <c r="C382" s="13"/>
      <c r="D382" s="13"/>
      <c r="E382" s="13"/>
      <c r="F382" s="13"/>
      <c r="G382" s="16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</row>
    <row r="383" spans="1:49" x14ac:dyDescent="0.25">
      <c r="A383" s="13"/>
      <c r="B383" s="13"/>
      <c r="C383" s="13"/>
      <c r="D383" s="13"/>
      <c r="E383" s="13"/>
      <c r="F383" s="13"/>
      <c r="G383" s="16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</row>
    <row r="384" spans="1:49" x14ac:dyDescent="0.25">
      <c r="A384" s="13"/>
      <c r="B384" s="13"/>
      <c r="C384" s="13"/>
      <c r="D384" s="13"/>
      <c r="E384" s="13"/>
      <c r="F384" s="13"/>
      <c r="G384" s="16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</row>
    <row r="385" spans="1:49" x14ac:dyDescent="0.25">
      <c r="A385" s="13"/>
      <c r="B385" s="13"/>
      <c r="C385" s="13"/>
      <c r="D385" s="13"/>
      <c r="E385" s="13"/>
      <c r="F385" s="13"/>
      <c r="G385" s="16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</row>
    <row r="386" spans="1:49" x14ac:dyDescent="0.25">
      <c r="A386" s="13"/>
      <c r="B386" s="13"/>
      <c r="C386" s="13"/>
      <c r="D386" s="13"/>
      <c r="E386" s="13"/>
      <c r="F386" s="13"/>
      <c r="G386" s="16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</row>
    <row r="387" spans="1:49" x14ac:dyDescent="0.25">
      <c r="A387" s="13"/>
      <c r="B387" s="13"/>
      <c r="C387" s="13"/>
      <c r="D387" s="13"/>
      <c r="E387" s="13"/>
      <c r="F387" s="13"/>
      <c r="G387" s="16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</row>
    <row r="388" spans="1:49" x14ac:dyDescent="0.25">
      <c r="A388" s="13"/>
      <c r="B388" s="13"/>
      <c r="C388" s="13"/>
      <c r="D388" s="13"/>
      <c r="E388" s="13"/>
      <c r="F388" s="13"/>
      <c r="G388" s="16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</row>
    <row r="389" spans="1:49" x14ac:dyDescent="0.25">
      <c r="A389" s="13"/>
      <c r="B389" s="13"/>
      <c r="C389" s="13"/>
      <c r="D389" s="13"/>
      <c r="E389" s="13"/>
      <c r="F389" s="13"/>
      <c r="G389" s="16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</row>
    <row r="390" spans="1:49" x14ac:dyDescent="0.25">
      <c r="A390" s="13"/>
      <c r="B390" s="13"/>
      <c r="C390" s="13"/>
      <c r="D390" s="13"/>
      <c r="E390" s="13"/>
      <c r="F390" s="13"/>
      <c r="G390" s="16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</row>
    <row r="391" spans="1:49" x14ac:dyDescent="0.25">
      <c r="A391" s="13"/>
      <c r="B391" s="13"/>
      <c r="C391" s="13"/>
      <c r="D391" s="13"/>
      <c r="E391" s="13"/>
      <c r="F391" s="13"/>
      <c r="G391" s="16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</row>
    <row r="392" spans="1:49" x14ac:dyDescent="0.25">
      <c r="A392" s="13"/>
      <c r="B392" s="13"/>
      <c r="C392" s="13"/>
      <c r="D392" s="13"/>
      <c r="E392" s="13"/>
      <c r="F392" s="13"/>
      <c r="G392" s="16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</row>
    <row r="393" spans="1:49" x14ac:dyDescent="0.25">
      <c r="A393" s="13"/>
      <c r="B393" s="13"/>
      <c r="C393" s="13"/>
      <c r="D393" s="13"/>
      <c r="E393" s="13"/>
      <c r="F393" s="13"/>
      <c r="G393" s="16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</row>
    <row r="394" spans="1:49" x14ac:dyDescent="0.25">
      <c r="A394" s="13"/>
      <c r="B394" s="13"/>
      <c r="C394" s="13"/>
      <c r="D394" s="13"/>
      <c r="E394" s="13"/>
      <c r="F394" s="13"/>
      <c r="G394" s="16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</row>
    <row r="395" spans="1:49" x14ac:dyDescent="0.25">
      <c r="A395" s="13"/>
      <c r="B395" s="13"/>
      <c r="C395" s="13"/>
      <c r="D395" s="13"/>
      <c r="E395" s="13"/>
      <c r="F395" s="13"/>
      <c r="G395" s="16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</row>
    <row r="396" spans="1:49" x14ac:dyDescent="0.25">
      <c r="A396" s="13"/>
      <c r="B396" s="13"/>
      <c r="C396" s="13"/>
      <c r="D396" s="13"/>
      <c r="E396" s="13"/>
      <c r="F396" s="13"/>
      <c r="G396" s="16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</row>
    <row r="397" spans="1:49" x14ac:dyDescent="0.25">
      <c r="A397" s="13"/>
      <c r="B397" s="13"/>
      <c r="C397" s="13"/>
      <c r="D397" s="13"/>
      <c r="E397" s="13"/>
      <c r="F397" s="13"/>
      <c r="G397" s="16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</row>
    <row r="398" spans="1:49" x14ac:dyDescent="0.25">
      <c r="A398" s="13"/>
      <c r="B398" s="13"/>
      <c r="C398" s="13"/>
      <c r="D398" s="13"/>
      <c r="E398" s="13"/>
      <c r="F398" s="13"/>
      <c r="G398" s="16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</row>
    <row r="399" spans="1:49" x14ac:dyDescent="0.25">
      <c r="A399" s="13"/>
      <c r="B399" s="13"/>
      <c r="C399" s="13"/>
      <c r="D399" s="13"/>
      <c r="E399" s="13"/>
      <c r="F399" s="13"/>
      <c r="G399" s="16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</row>
    <row r="400" spans="1:49" x14ac:dyDescent="0.25">
      <c r="A400" s="13"/>
      <c r="B400" s="13"/>
      <c r="C400" s="13"/>
      <c r="D400" s="13"/>
      <c r="E400" s="13"/>
      <c r="F400" s="13"/>
      <c r="G400" s="16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</row>
    <row r="401" spans="1:49" x14ac:dyDescent="0.25">
      <c r="A401" s="13"/>
      <c r="B401" s="13"/>
      <c r="C401" s="13"/>
      <c r="D401" s="13"/>
      <c r="E401" s="13"/>
      <c r="F401" s="13"/>
      <c r="G401" s="16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</row>
    <row r="402" spans="1:49" x14ac:dyDescent="0.25">
      <c r="A402" s="13"/>
      <c r="B402" s="13"/>
      <c r="C402" s="13"/>
      <c r="D402" s="13"/>
      <c r="E402" s="13"/>
      <c r="F402" s="13"/>
      <c r="G402" s="16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</row>
    <row r="403" spans="1:49" x14ac:dyDescent="0.25">
      <c r="A403" s="13"/>
      <c r="B403" s="13"/>
      <c r="C403" s="13"/>
      <c r="D403" s="13"/>
      <c r="E403" s="13"/>
      <c r="F403" s="13"/>
      <c r="G403" s="16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</row>
    <row r="404" spans="1:49" x14ac:dyDescent="0.25">
      <c r="A404" s="13"/>
      <c r="B404" s="13"/>
      <c r="C404" s="13"/>
      <c r="D404" s="13"/>
      <c r="E404" s="13"/>
      <c r="F404" s="13"/>
      <c r="G404" s="16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</row>
    <row r="405" spans="1:49" x14ac:dyDescent="0.25">
      <c r="A405" s="13"/>
      <c r="B405" s="13"/>
      <c r="C405" s="13"/>
      <c r="D405" s="13"/>
      <c r="E405" s="13"/>
      <c r="F405" s="13"/>
      <c r="G405" s="16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</row>
    <row r="406" spans="1:49" x14ac:dyDescent="0.25">
      <c r="A406" s="13"/>
      <c r="B406" s="13"/>
      <c r="C406" s="13"/>
      <c r="D406" s="13"/>
      <c r="E406" s="13"/>
      <c r="F406" s="13"/>
      <c r="G406" s="16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</row>
    <row r="407" spans="1:49" x14ac:dyDescent="0.25">
      <c r="A407" s="13"/>
      <c r="B407" s="13"/>
      <c r="C407" s="13"/>
      <c r="D407" s="13"/>
      <c r="E407" s="13"/>
      <c r="F407" s="13"/>
      <c r="G407" s="16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</row>
    <row r="408" spans="1:49" x14ac:dyDescent="0.25">
      <c r="A408" s="13"/>
      <c r="B408" s="13"/>
      <c r="C408" s="13"/>
      <c r="D408" s="13"/>
      <c r="E408" s="13"/>
      <c r="F408" s="13"/>
      <c r="G408" s="16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</row>
    <row r="409" spans="1:49" x14ac:dyDescent="0.25">
      <c r="A409" s="13"/>
      <c r="B409" s="13"/>
      <c r="C409" s="13"/>
      <c r="D409" s="13"/>
      <c r="E409" s="13"/>
      <c r="F409" s="13"/>
      <c r="G409" s="16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</row>
    <row r="410" spans="1:49" x14ac:dyDescent="0.25">
      <c r="A410" s="13"/>
      <c r="B410" s="13"/>
      <c r="C410" s="13"/>
      <c r="D410" s="13"/>
      <c r="E410" s="13"/>
      <c r="F410" s="13"/>
      <c r="G410" s="16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</row>
    <row r="411" spans="1:49" x14ac:dyDescent="0.25">
      <c r="A411" s="13"/>
      <c r="B411" s="13"/>
      <c r="C411" s="13"/>
      <c r="D411" s="13"/>
      <c r="E411" s="13"/>
      <c r="F411" s="13"/>
      <c r="G411" s="16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</row>
    <row r="412" spans="1:49" x14ac:dyDescent="0.25">
      <c r="A412" s="13"/>
      <c r="B412" s="13"/>
      <c r="C412" s="13"/>
      <c r="D412" s="13"/>
      <c r="E412" s="13"/>
      <c r="F412" s="13"/>
      <c r="G412" s="16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</row>
    <row r="413" spans="1:49" x14ac:dyDescent="0.25">
      <c r="A413" s="13"/>
      <c r="B413" s="13"/>
      <c r="C413" s="13"/>
      <c r="D413" s="13"/>
      <c r="E413" s="13"/>
      <c r="F413" s="13"/>
      <c r="G413" s="16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</row>
    <row r="414" spans="1:49" x14ac:dyDescent="0.25">
      <c r="A414" s="13"/>
      <c r="B414" s="13"/>
      <c r="C414" s="13"/>
      <c r="D414" s="13"/>
      <c r="E414" s="13"/>
      <c r="F414" s="13"/>
      <c r="G414" s="16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</row>
    <row r="415" spans="1:49" x14ac:dyDescent="0.25">
      <c r="A415" s="13"/>
      <c r="B415" s="13"/>
      <c r="C415" s="13"/>
      <c r="D415" s="13"/>
      <c r="E415" s="13"/>
      <c r="F415" s="13"/>
      <c r="G415" s="16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</row>
    <row r="416" spans="1:49" x14ac:dyDescent="0.25">
      <c r="A416" s="13"/>
      <c r="B416" s="13"/>
      <c r="C416" s="13"/>
      <c r="D416" s="13"/>
      <c r="E416" s="13"/>
      <c r="F416" s="13"/>
      <c r="G416" s="16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</row>
    <row r="417" spans="1:49" x14ac:dyDescent="0.25">
      <c r="A417" s="13"/>
      <c r="B417" s="13"/>
      <c r="C417" s="13"/>
      <c r="D417" s="13"/>
      <c r="E417" s="13"/>
      <c r="F417" s="13"/>
      <c r="G417" s="16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</row>
    <row r="418" spans="1:49" x14ac:dyDescent="0.25">
      <c r="A418" s="13"/>
      <c r="B418" s="13"/>
      <c r="C418" s="13"/>
      <c r="D418" s="13"/>
      <c r="E418" s="13"/>
      <c r="F418" s="13"/>
      <c r="G418" s="16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</row>
    <row r="419" spans="1:49" x14ac:dyDescent="0.25">
      <c r="A419" s="13"/>
      <c r="B419" s="13"/>
      <c r="C419" s="13"/>
      <c r="D419" s="13"/>
      <c r="E419" s="13"/>
      <c r="F419" s="13"/>
      <c r="G419" s="16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</row>
    <row r="420" spans="1:49" x14ac:dyDescent="0.25">
      <c r="A420" s="13"/>
      <c r="B420" s="13"/>
      <c r="C420" s="13"/>
      <c r="D420" s="13"/>
      <c r="E420" s="13"/>
      <c r="F420" s="13"/>
      <c r="G420" s="16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</row>
    <row r="421" spans="1:49" x14ac:dyDescent="0.25">
      <c r="A421" s="13"/>
      <c r="B421" s="13"/>
      <c r="C421" s="13"/>
      <c r="D421" s="13"/>
      <c r="E421" s="13"/>
      <c r="F421" s="13"/>
      <c r="G421" s="16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</row>
    <row r="422" spans="1:49" x14ac:dyDescent="0.25">
      <c r="A422" s="13"/>
      <c r="B422" s="13"/>
      <c r="C422" s="13"/>
      <c r="D422" s="13"/>
      <c r="E422" s="13"/>
      <c r="F422" s="13"/>
      <c r="G422" s="16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</row>
    <row r="423" spans="1:49" x14ac:dyDescent="0.25">
      <c r="A423" s="13"/>
      <c r="B423" s="13"/>
      <c r="C423" s="13"/>
      <c r="D423" s="13"/>
      <c r="E423" s="13"/>
      <c r="F423" s="13"/>
      <c r="G423" s="16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</row>
    <row r="424" spans="1:49" x14ac:dyDescent="0.25">
      <c r="A424" s="13"/>
      <c r="B424" s="13"/>
      <c r="C424" s="13"/>
      <c r="D424" s="13"/>
      <c r="E424" s="13"/>
      <c r="F424" s="13"/>
      <c r="G424" s="16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</row>
    <row r="425" spans="1:49" x14ac:dyDescent="0.25">
      <c r="A425" s="13"/>
      <c r="B425" s="13"/>
      <c r="C425" s="13"/>
      <c r="D425" s="13"/>
      <c r="E425" s="13"/>
      <c r="F425" s="13"/>
      <c r="G425" s="16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</row>
    <row r="426" spans="1:49" x14ac:dyDescent="0.25">
      <c r="A426" s="13"/>
      <c r="B426" s="13"/>
      <c r="C426" s="13"/>
      <c r="D426" s="13"/>
      <c r="E426" s="13"/>
      <c r="F426" s="13"/>
      <c r="G426" s="16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</row>
    <row r="427" spans="1:49" x14ac:dyDescent="0.25">
      <c r="A427" s="13"/>
      <c r="B427" s="13"/>
      <c r="C427" s="13"/>
      <c r="D427" s="13"/>
      <c r="E427" s="13"/>
      <c r="F427" s="13"/>
      <c r="G427" s="16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</row>
    <row r="428" spans="1:49" x14ac:dyDescent="0.25">
      <c r="A428" s="13"/>
      <c r="B428" s="13"/>
      <c r="C428" s="13"/>
      <c r="D428" s="13"/>
      <c r="E428" s="13"/>
      <c r="F428" s="13"/>
      <c r="G428" s="16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</row>
    <row r="429" spans="1:49" x14ac:dyDescent="0.25">
      <c r="A429" s="13"/>
      <c r="B429" s="13"/>
      <c r="C429" s="13"/>
      <c r="D429" s="13"/>
      <c r="E429" s="13"/>
      <c r="F429" s="13"/>
      <c r="G429" s="16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</row>
    <row r="430" spans="1:49" x14ac:dyDescent="0.25">
      <c r="A430" s="13"/>
      <c r="B430" s="13"/>
      <c r="C430" s="13"/>
      <c r="D430" s="13"/>
      <c r="E430" s="13"/>
      <c r="F430" s="13"/>
      <c r="G430" s="16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</row>
    <row r="431" spans="1:49" x14ac:dyDescent="0.25">
      <c r="A431" s="13"/>
      <c r="B431" s="13"/>
      <c r="C431" s="13"/>
      <c r="D431" s="13"/>
      <c r="E431" s="13"/>
      <c r="F431" s="13"/>
      <c r="G431" s="16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</row>
    <row r="432" spans="1:49" x14ac:dyDescent="0.25">
      <c r="A432" s="13"/>
      <c r="B432" s="13"/>
      <c r="C432" s="13"/>
      <c r="D432" s="13"/>
      <c r="E432" s="13"/>
      <c r="F432" s="13"/>
      <c r="G432" s="16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</row>
    <row r="433" spans="1:49" x14ac:dyDescent="0.25">
      <c r="A433" s="13"/>
      <c r="B433" s="13"/>
      <c r="C433" s="13"/>
      <c r="D433" s="13"/>
      <c r="E433" s="13"/>
      <c r="F433" s="13"/>
      <c r="G433" s="16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</row>
    <row r="434" spans="1:49" x14ac:dyDescent="0.25">
      <c r="A434" s="13"/>
      <c r="B434" s="13"/>
      <c r="C434" s="13"/>
      <c r="D434" s="13"/>
      <c r="E434" s="13"/>
      <c r="F434" s="13"/>
      <c r="G434" s="16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</row>
    <row r="435" spans="1:49" x14ac:dyDescent="0.25">
      <c r="A435" s="13"/>
      <c r="B435" s="13"/>
      <c r="C435" s="13"/>
      <c r="D435" s="13"/>
      <c r="E435" s="13"/>
      <c r="F435" s="13"/>
      <c r="G435" s="16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</row>
    <row r="436" spans="1:49" x14ac:dyDescent="0.25">
      <c r="A436" s="13"/>
      <c r="B436" s="13"/>
      <c r="C436" s="13"/>
      <c r="D436" s="13"/>
      <c r="E436" s="13"/>
      <c r="F436" s="13"/>
      <c r="G436" s="16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</row>
    <row r="437" spans="1:49" x14ac:dyDescent="0.25">
      <c r="A437" s="13"/>
      <c r="B437" s="13"/>
      <c r="C437" s="13"/>
      <c r="D437" s="13"/>
      <c r="E437" s="13"/>
      <c r="F437" s="13"/>
      <c r="G437" s="16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</row>
    <row r="438" spans="1:49" x14ac:dyDescent="0.25">
      <c r="A438" s="13"/>
      <c r="B438" s="13"/>
      <c r="C438" s="13"/>
      <c r="D438" s="13"/>
      <c r="E438" s="13"/>
      <c r="F438" s="13"/>
      <c r="G438" s="16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</row>
    <row r="439" spans="1:49" x14ac:dyDescent="0.25">
      <c r="A439" s="13"/>
      <c r="B439" s="13"/>
      <c r="C439" s="13"/>
      <c r="D439" s="13"/>
      <c r="E439" s="13"/>
      <c r="F439" s="13"/>
      <c r="G439" s="16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</row>
    <row r="440" spans="1:49" x14ac:dyDescent="0.25">
      <c r="A440" s="13"/>
      <c r="B440" s="13"/>
      <c r="C440" s="13"/>
      <c r="D440" s="13"/>
      <c r="E440" s="13"/>
      <c r="F440" s="13"/>
      <c r="G440" s="16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</row>
    <row r="441" spans="1:49" x14ac:dyDescent="0.25">
      <c r="A441" s="13"/>
      <c r="B441" s="13"/>
      <c r="C441" s="13"/>
      <c r="D441" s="13"/>
      <c r="E441" s="13"/>
      <c r="F441" s="13"/>
      <c r="G441" s="16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</row>
    <row r="442" spans="1:49" x14ac:dyDescent="0.25">
      <c r="A442" s="13"/>
      <c r="B442" s="13"/>
      <c r="C442" s="13"/>
      <c r="D442" s="13"/>
      <c r="E442" s="13"/>
      <c r="F442" s="13"/>
      <c r="G442" s="16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</row>
    <row r="443" spans="1:49" x14ac:dyDescent="0.25">
      <c r="A443" s="13"/>
      <c r="B443" s="13"/>
      <c r="C443" s="13"/>
      <c r="D443" s="13"/>
      <c r="E443" s="13"/>
      <c r="F443" s="13"/>
      <c r="G443" s="16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</row>
    <row r="444" spans="1:49" x14ac:dyDescent="0.25">
      <c r="A444" s="13"/>
      <c r="B444" s="13"/>
      <c r="C444" s="13"/>
      <c r="D444" s="13"/>
      <c r="E444" s="13"/>
      <c r="F444" s="13"/>
      <c r="G444" s="16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</row>
    <row r="445" spans="1:49" x14ac:dyDescent="0.25">
      <c r="A445" s="13"/>
      <c r="B445" s="13"/>
      <c r="C445" s="13"/>
      <c r="D445" s="13"/>
      <c r="E445" s="13"/>
      <c r="F445" s="13"/>
      <c r="G445" s="16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</row>
    <row r="446" spans="1:49" x14ac:dyDescent="0.25">
      <c r="A446" s="13"/>
      <c r="B446" s="13"/>
      <c r="C446" s="13"/>
      <c r="D446" s="13"/>
      <c r="E446" s="13"/>
      <c r="F446" s="13"/>
      <c r="G446" s="16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</row>
    <row r="447" spans="1:49" x14ac:dyDescent="0.25">
      <c r="A447" s="13"/>
      <c r="B447" s="13"/>
      <c r="C447" s="13"/>
      <c r="D447" s="13"/>
      <c r="E447" s="13"/>
      <c r="F447" s="13"/>
      <c r="G447" s="16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</row>
    <row r="448" spans="1:49" x14ac:dyDescent="0.25">
      <c r="A448" s="13"/>
      <c r="B448" s="13"/>
      <c r="C448" s="13"/>
      <c r="D448" s="13"/>
      <c r="E448" s="13"/>
      <c r="F448" s="13"/>
      <c r="G448" s="16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</row>
    <row r="449" spans="1:49" x14ac:dyDescent="0.25">
      <c r="A449" s="13"/>
      <c r="B449" s="13"/>
      <c r="C449" s="13"/>
      <c r="D449" s="13"/>
      <c r="E449" s="13"/>
      <c r="F449" s="13"/>
      <c r="G449" s="16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</row>
    <row r="450" spans="1:49" x14ac:dyDescent="0.25">
      <c r="A450" s="13"/>
      <c r="B450" s="13"/>
      <c r="C450" s="13"/>
      <c r="D450" s="13"/>
      <c r="E450" s="13"/>
      <c r="F450" s="13"/>
      <c r="G450" s="16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</row>
    <row r="451" spans="1:49" x14ac:dyDescent="0.25">
      <c r="A451" s="13"/>
      <c r="B451" s="13"/>
      <c r="C451" s="13"/>
      <c r="D451" s="13"/>
      <c r="E451" s="13"/>
      <c r="F451" s="13"/>
      <c r="G451" s="16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</row>
    <row r="452" spans="1:49" x14ac:dyDescent="0.25">
      <c r="A452" s="13"/>
      <c r="B452" s="13"/>
      <c r="C452" s="13"/>
      <c r="D452" s="13"/>
      <c r="E452" s="13"/>
      <c r="F452" s="13"/>
      <c r="G452" s="16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</row>
    <row r="453" spans="1:49" x14ac:dyDescent="0.25">
      <c r="A453" s="13"/>
      <c r="B453" s="13"/>
      <c r="C453" s="13"/>
      <c r="D453" s="13"/>
      <c r="E453" s="13"/>
      <c r="F453" s="13"/>
      <c r="G453" s="16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</row>
    <row r="454" spans="1:49" x14ac:dyDescent="0.25">
      <c r="A454" s="13"/>
      <c r="B454" s="13"/>
      <c r="C454" s="13"/>
      <c r="D454" s="13"/>
      <c r="E454" s="13"/>
      <c r="F454" s="13"/>
      <c r="G454" s="16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</row>
    <row r="455" spans="1:49" x14ac:dyDescent="0.25">
      <c r="A455" s="13"/>
      <c r="B455" s="13"/>
      <c r="C455" s="13"/>
      <c r="D455" s="13"/>
      <c r="E455" s="13"/>
      <c r="F455" s="13"/>
      <c r="G455" s="16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</row>
    <row r="456" spans="1:49" x14ac:dyDescent="0.25">
      <c r="A456" s="13"/>
      <c r="B456" s="13"/>
      <c r="C456" s="13"/>
      <c r="D456" s="13"/>
      <c r="E456" s="13"/>
      <c r="F456" s="13"/>
      <c r="G456" s="16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</row>
    <row r="457" spans="1:49" x14ac:dyDescent="0.25">
      <c r="A457" s="13"/>
      <c r="B457" s="13"/>
      <c r="C457" s="13"/>
      <c r="D457" s="13"/>
      <c r="E457" s="13"/>
      <c r="F457" s="13"/>
      <c r="G457" s="16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</row>
    <row r="458" spans="1:49" x14ac:dyDescent="0.25">
      <c r="A458" s="13"/>
      <c r="B458" s="13"/>
      <c r="C458" s="13"/>
      <c r="D458" s="13"/>
      <c r="E458" s="13"/>
      <c r="F458" s="13"/>
      <c r="G458" s="16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</row>
    <row r="459" spans="1:49" x14ac:dyDescent="0.25">
      <c r="A459" s="13"/>
      <c r="B459" s="13"/>
      <c r="C459" s="13"/>
      <c r="D459" s="13"/>
      <c r="E459" s="13"/>
      <c r="F459" s="13"/>
      <c r="G459" s="16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</row>
    <row r="460" spans="1:49" x14ac:dyDescent="0.25">
      <c r="A460" s="13"/>
      <c r="B460" s="13"/>
      <c r="C460" s="13"/>
      <c r="D460" s="13"/>
      <c r="E460" s="13"/>
      <c r="F460" s="13"/>
      <c r="G460" s="16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</row>
    <row r="461" spans="1:49" x14ac:dyDescent="0.25">
      <c r="A461" s="13"/>
      <c r="B461" s="13"/>
      <c r="C461" s="13"/>
      <c r="D461" s="13"/>
      <c r="E461" s="13"/>
      <c r="F461" s="13"/>
      <c r="G461" s="16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</row>
    <row r="462" spans="1:49" x14ac:dyDescent="0.25">
      <c r="A462" s="13"/>
      <c r="B462" s="13"/>
      <c r="C462" s="13"/>
      <c r="D462" s="13"/>
      <c r="E462" s="13"/>
      <c r="F462" s="13"/>
      <c r="G462" s="16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</row>
    <row r="463" spans="1:49" x14ac:dyDescent="0.25">
      <c r="A463" s="13"/>
      <c r="B463" s="13"/>
      <c r="C463" s="13"/>
      <c r="D463" s="13"/>
      <c r="E463" s="13"/>
      <c r="F463" s="13"/>
      <c r="G463" s="16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</row>
    <row r="464" spans="1:49" x14ac:dyDescent="0.25">
      <c r="A464" s="13"/>
      <c r="B464" s="13"/>
      <c r="C464" s="13"/>
      <c r="D464" s="13"/>
      <c r="E464" s="13"/>
      <c r="F464" s="13"/>
      <c r="G464" s="16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</row>
    <row r="465" spans="1:49" x14ac:dyDescent="0.25">
      <c r="A465" s="13"/>
      <c r="B465" s="13"/>
      <c r="C465" s="13"/>
      <c r="D465" s="13"/>
      <c r="E465" s="13"/>
      <c r="F465" s="13"/>
      <c r="G465" s="16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</row>
    <row r="466" spans="1:49" x14ac:dyDescent="0.25">
      <c r="A466" s="13"/>
      <c r="B466" s="13"/>
      <c r="C466" s="13"/>
      <c r="D466" s="13"/>
      <c r="E466" s="13"/>
      <c r="F466" s="13"/>
      <c r="G466" s="16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</row>
    <row r="467" spans="1:49" x14ac:dyDescent="0.25">
      <c r="A467" s="13"/>
      <c r="B467" s="13"/>
      <c r="C467" s="13"/>
      <c r="D467" s="13"/>
      <c r="E467" s="13"/>
      <c r="F467" s="13"/>
      <c r="G467" s="16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</row>
    <row r="468" spans="1:49" x14ac:dyDescent="0.25">
      <c r="A468" s="13"/>
      <c r="B468" s="13"/>
      <c r="C468" s="13"/>
      <c r="D468" s="13"/>
      <c r="E468" s="13"/>
      <c r="F468" s="13"/>
      <c r="G468" s="16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</row>
    <row r="469" spans="1:49" x14ac:dyDescent="0.25">
      <c r="A469" s="13"/>
      <c r="B469" s="13"/>
      <c r="C469" s="13"/>
      <c r="D469" s="13"/>
      <c r="E469" s="13"/>
      <c r="F469" s="13"/>
      <c r="G469" s="16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</row>
    <row r="470" spans="1:49" x14ac:dyDescent="0.25">
      <c r="A470" s="13"/>
      <c r="B470" s="13"/>
      <c r="C470" s="13"/>
      <c r="D470" s="13"/>
      <c r="E470" s="13"/>
      <c r="F470" s="13"/>
      <c r="G470" s="16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</row>
    <row r="471" spans="1:49" x14ac:dyDescent="0.25">
      <c r="A471" s="13"/>
      <c r="B471" s="13"/>
      <c r="C471" s="13"/>
      <c r="D471" s="13"/>
      <c r="E471" s="13"/>
      <c r="F471" s="13"/>
      <c r="G471" s="16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</row>
    <row r="472" spans="1:49" x14ac:dyDescent="0.25">
      <c r="A472" s="13"/>
      <c r="B472" s="13"/>
      <c r="C472" s="13"/>
      <c r="D472" s="13"/>
      <c r="E472" s="13"/>
      <c r="F472" s="13"/>
      <c r="G472" s="16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</row>
    <row r="473" spans="1:49" x14ac:dyDescent="0.25">
      <c r="A473" s="13"/>
      <c r="B473" s="13"/>
      <c r="C473" s="13"/>
      <c r="D473" s="13"/>
      <c r="E473" s="13"/>
      <c r="F473" s="13"/>
      <c r="G473" s="16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</row>
    <row r="474" spans="1:49" x14ac:dyDescent="0.25">
      <c r="A474" s="13"/>
      <c r="B474" s="13"/>
      <c r="C474" s="13"/>
      <c r="D474" s="13"/>
      <c r="E474" s="13"/>
      <c r="F474" s="13"/>
      <c r="G474" s="16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</row>
    <row r="475" spans="1:49" x14ac:dyDescent="0.25">
      <c r="A475" s="13"/>
      <c r="B475" s="13"/>
      <c r="C475" s="13"/>
      <c r="D475" s="13"/>
      <c r="E475" s="13"/>
      <c r="F475" s="13"/>
      <c r="G475" s="16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</row>
    <row r="476" spans="1:49" x14ac:dyDescent="0.25">
      <c r="A476" s="13"/>
      <c r="B476" s="13"/>
      <c r="C476" s="13"/>
      <c r="D476" s="13"/>
      <c r="E476" s="13"/>
      <c r="F476" s="13"/>
      <c r="G476" s="16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</row>
    <row r="477" spans="1:49" x14ac:dyDescent="0.25">
      <c r="A477" s="13"/>
      <c r="B477" s="13"/>
      <c r="C477" s="13"/>
      <c r="D477" s="13"/>
      <c r="E477" s="13"/>
      <c r="F477" s="13"/>
      <c r="G477" s="16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</row>
    <row r="478" spans="1:49" x14ac:dyDescent="0.25">
      <c r="A478" s="13"/>
      <c r="B478" s="13"/>
      <c r="C478" s="13"/>
      <c r="D478" s="13"/>
      <c r="E478" s="13"/>
      <c r="F478" s="13"/>
      <c r="G478" s="16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</row>
    <row r="479" spans="1:49" x14ac:dyDescent="0.25">
      <c r="A479" s="13"/>
      <c r="B479" s="13"/>
      <c r="C479" s="13"/>
      <c r="D479" s="13"/>
      <c r="E479" s="13"/>
      <c r="F479" s="13"/>
      <c r="G479" s="16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</row>
    <row r="480" spans="1:49" x14ac:dyDescent="0.25">
      <c r="A480" s="13"/>
      <c r="B480" s="13"/>
      <c r="C480" s="13"/>
      <c r="D480" s="13"/>
      <c r="E480" s="13"/>
      <c r="F480" s="13"/>
      <c r="G480" s="16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</row>
    <row r="481" spans="1:49" x14ac:dyDescent="0.25">
      <c r="A481" s="13"/>
      <c r="B481" s="13"/>
      <c r="C481" s="13"/>
      <c r="D481" s="13"/>
      <c r="E481" s="13"/>
      <c r="F481" s="13"/>
      <c r="G481" s="16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</row>
    <row r="482" spans="1:49" x14ac:dyDescent="0.25">
      <c r="A482" s="13"/>
      <c r="B482" s="13"/>
      <c r="C482" s="13"/>
      <c r="D482" s="13"/>
      <c r="E482" s="13"/>
      <c r="F482" s="13"/>
      <c r="G482" s="16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</row>
    <row r="483" spans="1:49" x14ac:dyDescent="0.25">
      <c r="A483" s="13"/>
      <c r="B483" s="13"/>
      <c r="C483" s="13"/>
      <c r="D483" s="13"/>
      <c r="E483" s="13"/>
      <c r="F483" s="13"/>
      <c r="G483" s="16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</row>
    <row r="484" spans="1:49" x14ac:dyDescent="0.25">
      <c r="A484" s="13"/>
      <c r="B484" s="13"/>
      <c r="C484" s="13"/>
      <c r="D484" s="13"/>
      <c r="E484" s="13"/>
      <c r="F484" s="13"/>
      <c r="G484" s="16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</row>
    <row r="485" spans="1:49" x14ac:dyDescent="0.25">
      <c r="A485" s="13"/>
      <c r="B485" s="13"/>
      <c r="C485" s="13"/>
      <c r="D485" s="13"/>
      <c r="E485" s="13"/>
      <c r="F485" s="13"/>
      <c r="G485" s="16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</row>
    <row r="486" spans="1:49" x14ac:dyDescent="0.25">
      <c r="A486" s="13"/>
      <c r="B486" s="13"/>
      <c r="C486" s="13"/>
      <c r="D486" s="13"/>
      <c r="E486" s="13"/>
      <c r="F486" s="13"/>
      <c r="G486" s="16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</row>
    <row r="487" spans="1:49" x14ac:dyDescent="0.25">
      <c r="A487" s="13"/>
      <c r="B487" s="13"/>
      <c r="C487" s="13"/>
      <c r="D487" s="13"/>
      <c r="E487" s="13"/>
      <c r="F487" s="13"/>
      <c r="G487" s="16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</row>
    <row r="488" spans="1:49" x14ac:dyDescent="0.25">
      <c r="A488" s="13"/>
      <c r="B488" s="13"/>
      <c r="C488" s="13"/>
      <c r="D488" s="13"/>
      <c r="E488" s="13"/>
      <c r="F488" s="13"/>
      <c r="G488" s="16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</row>
    <row r="489" spans="1:49" x14ac:dyDescent="0.25">
      <c r="A489" s="13"/>
      <c r="B489" s="13"/>
      <c r="C489" s="13"/>
      <c r="D489" s="13"/>
      <c r="E489" s="13"/>
      <c r="F489" s="13"/>
      <c r="G489" s="16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</row>
    <row r="490" spans="1:49" x14ac:dyDescent="0.25">
      <c r="A490" s="13"/>
      <c r="B490" s="13"/>
      <c r="C490" s="13"/>
      <c r="D490" s="13"/>
      <c r="E490" s="13"/>
      <c r="F490" s="13"/>
      <c r="G490" s="16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</row>
    <row r="491" spans="1:49" x14ac:dyDescent="0.25">
      <c r="A491" s="13"/>
      <c r="B491" s="13"/>
      <c r="C491" s="13"/>
      <c r="D491" s="13"/>
      <c r="E491" s="13"/>
      <c r="F491" s="13"/>
      <c r="G491" s="16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</row>
    <row r="492" spans="1:49" x14ac:dyDescent="0.25">
      <c r="A492" s="13"/>
      <c r="B492" s="13"/>
      <c r="C492" s="13"/>
      <c r="D492" s="13"/>
      <c r="E492" s="13"/>
      <c r="F492" s="13"/>
      <c r="G492" s="16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</row>
    <row r="493" spans="1:49" x14ac:dyDescent="0.25">
      <c r="A493" s="13"/>
      <c r="B493" s="13"/>
      <c r="C493" s="13"/>
      <c r="D493" s="13"/>
      <c r="E493" s="13"/>
      <c r="F493" s="13"/>
      <c r="G493" s="16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</row>
    <row r="494" spans="1:49" x14ac:dyDescent="0.25">
      <c r="A494" s="13"/>
      <c r="B494" s="13"/>
      <c r="C494" s="13"/>
      <c r="D494" s="13"/>
      <c r="E494" s="13"/>
      <c r="F494" s="13"/>
      <c r="G494" s="16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</row>
    <row r="495" spans="1:49" x14ac:dyDescent="0.25">
      <c r="A495" s="13"/>
      <c r="B495" s="13"/>
      <c r="C495" s="13"/>
      <c r="D495" s="13"/>
      <c r="E495" s="13"/>
      <c r="F495" s="13"/>
      <c r="G495" s="16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</row>
    <row r="496" spans="1:49" x14ac:dyDescent="0.25">
      <c r="A496" s="13"/>
      <c r="B496" s="13"/>
      <c r="C496" s="13"/>
      <c r="D496" s="13"/>
      <c r="E496" s="13"/>
      <c r="F496" s="13"/>
      <c r="G496" s="16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</row>
    <row r="497" spans="1:49" x14ac:dyDescent="0.25">
      <c r="A497" s="13"/>
      <c r="B497" s="13"/>
      <c r="C497" s="13"/>
      <c r="D497" s="13"/>
      <c r="E497" s="13"/>
      <c r="F497" s="13"/>
      <c r="G497" s="16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</row>
    <row r="498" spans="1:49" x14ac:dyDescent="0.25">
      <c r="A498" s="13"/>
      <c r="B498" s="13"/>
      <c r="C498" s="13"/>
      <c r="D498" s="13"/>
      <c r="E498" s="13"/>
      <c r="F498" s="13"/>
      <c r="G498" s="16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</row>
    <row r="499" spans="1:49" x14ac:dyDescent="0.25">
      <c r="A499" s="13"/>
      <c r="B499" s="13"/>
      <c r="C499" s="13"/>
      <c r="D499" s="13"/>
      <c r="E499" s="13"/>
      <c r="F499" s="13"/>
      <c r="G499" s="16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</row>
    <row r="500" spans="1:49" x14ac:dyDescent="0.25">
      <c r="A500" s="13"/>
      <c r="B500" s="13"/>
      <c r="C500" s="13"/>
      <c r="D500" s="13"/>
      <c r="E500" s="13"/>
      <c r="F500" s="13"/>
      <c r="G500" s="16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</row>
    <row r="501" spans="1:49" x14ac:dyDescent="0.25">
      <c r="A501" s="13"/>
      <c r="B501" s="13"/>
      <c r="C501" s="13"/>
      <c r="D501" s="13"/>
      <c r="E501" s="13"/>
      <c r="F501" s="13"/>
      <c r="G501" s="16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</row>
    <row r="502" spans="1:49" x14ac:dyDescent="0.25">
      <c r="A502" s="13"/>
      <c r="B502" s="13"/>
      <c r="C502" s="13"/>
      <c r="D502" s="13"/>
      <c r="E502" s="13"/>
      <c r="F502" s="13"/>
      <c r="G502" s="16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</row>
    <row r="503" spans="1:49" x14ac:dyDescent="0.25">
      <c r="A503" s="13"/>
      <c r="B503" s="13"/>
      <c r="C503" s="13"/>
      <c r="D503" s="13"/>
      <c r="E503" s="13"/>
      <c r="F503" s="13"/>
      <c r="G503" s="16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</row>
    <row r="504" spans="1:49" x14ac:dyDescent="0.25">
      <c r="A504" s="13"/>
      <c r="B504" s="13"/>
      <c r="C504" s="13"/>
      <c r="D504" s="13"/>
      <c r="E504" s="13"/>
      <c r="F504" s="13"/>
      <c r="G504" s="16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</row>
    <row r="505" spans="1:49" x14ac:dyDescent="0.25">
      <c r="A505" s="13"/>
      <c r="B505" s="13"/>
      <c r="C505" s="13"/>
      <c r="D505" s="13"/>
      <c r="E505" s="13"/>
      <c r="F505" s="13"/>
      <c r="G505" s="16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</row>
    <row r="506" spans="1:49" x14ac:dyDescent="0.25">
      <c r="A506" s="13"/>
      <c r="B506" s="13"/>
      <c r="C506" s="13"/>
      <c r="D506" s="13"/>
      <c r="E506" s="13"/>
      <c r="F506" s="13"/>
      <c r="G506" s="16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</row>
    <row r="507" spans="1:49" x14ac:dyDescent="0.25">
      <c r="A507" s="13"/>
      <c r="B507" s="13"/>
      <c r="C507" s="13"/>
      <c r="D507" s="13"/>
      <c r="E507" s="13"/>
      <c r="F507" s="13"/>
      <c r="G507" s="16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</row>
    <row r="508" spans="1:49" x14ac:dyDescent="0.25">
      <c r="A508" s="13"/>
      <c r="B508" s="13"/>
      <c r="C508" s="13"/>
      <c r="D508" s="13"/>
      <c r="E508" s="13"/>
      <c r="F508" s="13"/>
      <c r="G508" s="16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</row>
    <row r="509" spans="1:49" x14ac:dyDescent="0.25">
      <c r="A509" s="13"/>
      <c r="B509" s="13"/>
      <c r="C509" s="13"/>
      <c r="D509" s="13"/>
      <c r="E509" s="13"/>
      <c r="F509" s="13"/>
      <c r="G509" s="16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</row>
    <row r="510" spans="1:49" x14ac:dyDescent="0.25">
      <c r="A510" s="13"/>
      <c r="B510" s="13"/>
      <c r="C510" s="13"/>
      <c r="D510" s="13"/>
      <c r="E510" s="13"/>
      <c r="F510" s="13"/>
      <c r="G510" s="16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</row>
    <row r="511" spans="1:49" x14ac:dyDescent="0.25">
      <c r="A511" s="13"/>
      <c r="B511" s="13"/>
      <c r="C511" s="13"/>
      <c r="D511" s="13"/>
      <c r="E511" s="13"/>
      <c r="F511" s="13"/>
      <c r="G511" s="16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</row>
    <row r="512" spans="1:49" x14ac:dyDescent="0.25">
      <c r="A512" s="13"/>
      <c r="B512" s="13"/>
      <c r="C512" s="13"/>
      <c r="D512" s="13"/>
      <c r="E512" s="13"/>
      <c r="F512" s="13"/>
      <c r="G512" s="16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</row>
    <row r="513" spans="1:49" x14ac:dyDescent="0.25">
      <c r="A513" s="13"/>
      <c r="B513" s="13"/>
      <c r="C513" s="13"/>
      <c r="D513" s="13"/>
      <c r="E513" s="13"/>
      <c r="F513" s="13"/>
      <c r="G513" s="16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</row>
    <row r="514" spans="1:49" x14ac:dyDescent="0.25">
      <c r="A514" s="13"/>
      <c r="B514" s="13"/>
      <c r="C514" s="13"/>
      <c r="D514" s="13"/>
      <c r="E514" s="13"/>
      <c r="F514" s="13"/>
      <c r="G514" s="16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</row>
    <row r="515" spans="1:49" x14ac:dyDescent="0.25">
      <c r="A515" s="13"/>
      <c r="B515" s="13"/>
      <c r="C515" s="13"/>
      <c r="D515" s="13"/>
      <c r="E515" s="13"/>
      <c r="F515" s="13"/>
      <c r="G515" s="16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</row>
    <row r="516" spans="1:49" x14ac:dyDescent="0.25">
      <c r="A516" s="13"/>
      <c r="B516" s="13"/>
      <c r="C516" s="13"/>
      <c r="D516" s="13"/>
      <c r="E516" s="13"/>
      <c r="F516" s="13"/>
      <c r="G516" s="16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</row>
    <row r="517" spans="1:49" x14ac:dyDescent="0.25">
      <c r="A517" s="13"/>
      <c r="B517" s="13"/>
      <c r="C517" s="13"/>
      <c r="D517" s="13"/>
      <c r="E517" s="13"/>
      <c r="F517" s="13"/>
      <c r="G517" s="16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</row>
    <row r="518" spans="1:49" x14ac:dyDescent="0.25">
      <c r="A518" s="13"/>
      <c r="B518" s="13"/>
      <c r="C518" s="13"/>
      <c r="D518" s="13"/>
      <c r="E518" s="13"/>
      <c r="F518" s="13"/>
      <c r="G518" s="16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</row>
    <row r="519" spans="1:49" x14ac:dyDescent="0.25">
      <c r="A519" s="13"/>
      <c r="B519" s="13"/>
      <c r="C519" s="13"/>
      <c r="D519" s="13"/>
      <c r="E519" s="13"/>
      <c r="F519" s="13"/>
      <c r="G519" s="16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</row>
    <row r="520" spans="1:49" x14ac:dyDescent="0.25">
      <c r="A520" s="13"/>
      <c r="B520" s="13"/>
      <c r="C520" s="13"/>
      <c r="D520" s="13"/>
      <c r="E520" s="13"/>
      <c r="F520" s="13"/>
      <c r="G520" s="16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</row>
    <row r="521" spans="1:49" x14ac:dyDescent="0.25">
      <c r="A521" s="13"/>
      <c r="B521" s="13"/>
      <c r="C521" s="13"/>
      <c r="D521" s="13"/>
      <c r="E521" s="13"/>
      <c r="F521" s="13"/>
      <c r="G521" s="16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</row>
    <row r="522" spans="1:49" x14ac:dyDescent="0.25">
      <c r="A522" s="13"/>
      <c r="B522" s="13"/>
      <c r="C522" s="13"/>
      <c r="D522" s="13"/>
      <c r="E522" s="13"/>
      <c r="F522" s="13"/>
      <c r="G522" s="16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</row>
    <row r="523" spans="1:49" x14ac:dyDescent="0.25">
      <c r="A523" s="13"/>
      <c r="B523" s="13"/>
      <c r="C523" s="13"/>
      <c r="D523" s="13"/>
      <c r="E523" s="13"/>
      <c r="F523" s="13"/>
      <c r="G523" s="16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</row>
    <row r="524" spans="1:49" x14ac:dyDescent="0.25">
      <c r="A524" s="13"/>
      <c r="B524" s="13"/>
      <c r="C524" s="13"/>
      <c r="D524" s="13"/>
      <c r="E524" s="13"/>
      <c r="F524" s="13"/>
      <c r="G524" s="16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</row>
    <row r="525" spans="1:49" x14ac:dyDescent="0.25">
      <c r="A525" s="13"/>
      <c r="B525" s="13"/>
      <c r="C525" s="13"/>
      <c r="D525" s="13"/>
      <c r="E525" s="13"/>
      <c r="F525" s="13"/>
      <c r="G525" s="16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</row>
    <row r="526" spans="1:49" x14ac:dyDescent="0.25">
      <c r="A526" s="13"/>
      <c r="B526" s="13"/>
      <c r="C526" s="13"/>
      <c r="D526" s="13"/>
      <c r="E526" s="13"/>
      <c r="F526" s="13"/>
      <c r="G526" s="16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</row>
    <row r="527" spans="1:49" x14ac:dyDescent="0.25">
      <c r="A527" s="13"/>
      <c r="B527" s="13"/>
      <c r="C527" s="13"/>
      <c r="D527" s="13"/>
      <c r="E527" s="13"/>
      <c r="F527" s="13"/>
      <c r="G527" s="16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</row>
    <row r="528" spans="1:49" x14ac:dyDescent="0.25">
      <c r="A528" s="13"/>
      <c r="B528" s="13"/>
      <c r="C528" s="13"/>
      <c r="D528" s="13"/>
      <c r="E528" s="13"/>
      <c r="F528" s="13"/>
      <c r="G528" s="16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</row>
    <row r="529" spans="1:49" x14ac:dyDescent="0.25">
      <c r="A529" s="13"/>
      <c r="B529" s="13"/>
      <c r="C529" s="13"/>
      <c r="D529" s="13"/>
      <c r="E529" s="13"/>
      <c r="F529" s="13"/>
      <c r="G529" s="16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</row>
    <row r="530" spans="1:49" x14ac:dyDescent="0.25">
      <c r="A530" s="13"/>
      <c r="B530" s="13"/>
      <c r="C530" s="13"/>
      <c r="D530" s="13"/>
      <c r="E530" s="13"/>
      <c r="F530" s="13"/>
      <c r="G530" s="16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</row>
    <row r="531" spans="1:49" x14ac:dyDescent="0.25">
      <c r="A531" s="13"/>
      <c r="B531" s="13"/>
      <c r="C531" s="13"/>
      <c r="D531" s="13"/>
      <c r="E531" s="13"/>
      <c r="F531" s="13"/>
      <c r="G531" s="16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</row>
    <row r="532" spans="1:49" x14ac:dyDescent="0.25">
      <c r="A532" s="13"/>
      <c r="B532" s="13"/>
      <c r="C532" s="13"/>
      <c r="D532" s="13"/>
      <c r="E532" s="13"/>
      <c r="F532" s="13"/>
      <c r="G532" s="16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</row>
    <row r="533" spans="1:49" x14ac:dyDescent="0.25">
      <c r="A533" s="13"/>
      <c r="B533" s="13"/>
      <c r="C533" s="13"/>
      <c r="D533" s="13"/>
      <c r="E533" s="13"/>
      <c r="F533" s="13"/>
      <c r="G533" s="16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</row>
    <row r="534" spans="1:49" x14ac:dyDescent="0.25">
      <c r="A534" s="13"/>
      <c r="B534" s="13"/>
      <c r="C534" s="13"/>
      <c r="D534" s="13"/>
      <c r="E534" s="13"/>
      <c r="F534" s="13"/>
      <c r="G534" s="16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</row>
    <row r="535" spans="1:49" x14ac:dyDescent="0.25">
      <c r="A535" s="13"/>
      <c r="B535" s="13"/>
      <c r="C535" s="13"/>
      <c r="D535" s="13"/>
      <c r="E535" s="13"/>
      <c r="F535" s="13"/>
      <c r="G535" s="16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</row>
    <row r="536" spans="1:49" x14ac:dyDescent="0.25">
      <c r="A536" s="13"/>
      <c r="B536" s="13"/>
      <c r="C536" s="13"/>
      <c r="D536" s="13"/>
      <c r="E536" s="13"/>
      <c r="F536" s="13"/>
      <c r="G536" s="16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</row>
    <row r="537" spans="1:49" x14ac:dyDescent="0.25">
      <c r="A537" s="13"/>
      <c r="B537" s="13"/>
      <c r="C537" s="13"/>
      <c r="D537" s="13"/>
      <c r="E537" s="13"/>
      <c r="F537" s="13"/>
      <c r="G537" s="16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</row>
    <row r="538" spans="1:49" x14ac:dyDescent="0.25">
      <c r="A538" s="13"/>
      <c r="B538" s="13"/>
      <c r="C538" s="13"/>
      <c r="D538" s="13"/>
      <c r="E538" s="13"/>
      <c r="F538" s="13"/>
      <c r="G538" s="16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</row>
    <row r="539" spans="1:49" x14ac:dyDescent="0.25">
      <c r="A539" s="13"/>
      <c r="B539" s="13"/>
      <c r="C539" s="13"/>
      <c r="D539" s="13"/>
      <c r="E539" s="13"/>
      <c r="F539" s="13"/>
      <c r="G539" s="16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</row>
    <row r="540" spans="1:49" x14ac:dyDescent="0.25">
      <c r="A540" s="13"/>
      <c r="B540" s="13"/>
      <c r="C540" s="13"/>
      <c r="D540" s="13"/>
      <c r="E540" s="13"/>
      <c r="F540" s="13"/>
      <c r="G540" s="16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</row>
    <row r="541" spans="1:49" x14ac:dyDescent="0.25">
      <c r="A541" s="13"/>
      <c r="B541" s="13"/>
      <c r="C541" s="13"/>
      <c r="D541" s="13"/>
      <c r="E541" s="13"/>
      <c r="F541" s="13"/>
      <c r="G541" s="16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</row>
    <row r="542" spans="1:49" x14ac:dyDescent="0.25">
      <c r="A542" s="13"/>
      <c r="B542" s="13"/>
      <c r="C542" s="13"/>
      <c r="D542" s="13"/>
      <c r="E542" s="13"/>
      <c r="F542" s="13"/>
      <c r="G542" s="16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</row>
    <row r="543" spans="1:49" x14ac:dyDescent="0.25">
      <c r="A543" s="13"/>
      <c r="B543" s="13"/>
      <c r="C543" s="13"/>
      <c r="D543" s="13"/>
      <c r="E543" s="13"/>
      <c r="F543" s="13"/>
      <c r="G543" s="16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</row>
    <row r="544" spans="1:49" x14ac:dyDescent="0.25">
      <c r="A544" s="13"/>
      <c r="B544" s="13"/>
      <c r="C544" s="13"/>
      <c r="D544" s="13"/>
      <c r="E544" s="13"/>
      <c r="F544" s="13"/>
      <c r="G544" s="16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</row>
    <row r="545" spans="1:49" x14ac:dyDescent="0.25">
      <c r="A545" s="13"/>
      <c r="B545" s="13"/>
      <c r="C545" s="13"/>
      <c r="D545" s="13"/>
      <c r="E545" s="13"/>
      <c r="F545" s="13"/>
      <c r="G545" s="16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</row>
    <row r="546" spans="1:49" x14ac:dyDescent="0.25">
      <c r="A546" s="13"/>
      <c r="B546" s="13"/>
      <c r="C546" s="13"/>
      <c r="D546" s="13"/>
      <c r="E546" s="13"/>
      <c r="F546" s="13"/>
      <c r="G546" s="16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</row>
    <row r="547" spans="1:49" x14ac:dyDescent="0.25">
      <c r="A547" s="13"/>
      <c r="B547" s="13"/>
      <c r="C547" s="13"/>
      <c r="D547" s="13"/>
      <c r="E547" s="13"/>
      <c r="F547" s="13"/>
      <c r="G547" s="16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</row>
    <row r="548" spans="1:49" x14ac:dyDescent="0.25">
      <c r="A548" s="13"/>
      <c r="B548" s="13"/>
      <c r="C548" s="13"/>
      <c r="D548" s="13"/>
      <c r="E548" s="13"/>
      <c r="F548" s="13"/>
      <c r="G548" s="16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</row>
    <row r="549" spans="1:49" x14ac:dyDescent="0.25">
      <c r="A549" s="13"/>
      <c r="B549" s="13"/>
      <c r="C549" s="13"/>
      <c r="D549" s="13"/>
      <c r="E549" s="13"/>
      <c r="F549" s="13"/>
      <c r="G549" s="16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</row>
    <row r="550" spans="1:49" x14ac:dyDescent="0.25">
      <c r="A550" s="13"/>
      <c r="B550" s="13"/>
      <c r="C550" s="13"/>
      <c r="D550" s="13"/>
      <c r="E550" s="13"/>
      <c r="F550" s="13"/>
      <c r="G550" s="16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</row>
    <row r="551" spans="1:49" x14ac:dyDescent="0.25">
      <c r="A551" s="13"/>
      <c r="B551" s="13"/>
      <c r="C551" s="13"/>
      <c r="D551" s="13"/>
      <c r="E551" s="13"/>
      <c r="F551" s="13"/>
      <c r="G551" s="16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</row>
    <row r="552" spans="1:49" x14ac:dyDescent="0.25">
      <c r="A552" s="13"/>
      <c r="B552" s="13"/>
      <c r="C552" s="13"/>
      <c r="D552" s="13"/>
      <c r="E552" s="13"/>
      <c r="F552" s="13"/>
      <c r="G552" s="16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</row>
    <row r="553" spans="1:49" x14ac:dyDescent="0.25">
      <c r="A553" s="13"/>
      <c r="B553" s="13"/>
      <c r="C553" s="13"/>
      <c r="D553" s="13"/>
      <c r="E553" s="13"/>
      <c r="F553" s="13"/>
      <c r="G553" s="16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</row>
    <row r="554" spans="1:49" x14ac:dyDescent="0.25">
      <c r="A554" s="13"/>
      <c r="B554" s="13"/>
      <c r="C554" s="13"/>
      <c r="D554" s="13"/>
      <c r="E554" s="13"/>
      <c r="F554" s="13"/>
      <c r="G554" s="16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</row>
    <row r="555" spans="1:49" x14ac:dyDescent="0.25">
      <c r="A555" s="13"/>
      <c r="B555" s="13"/>
      <c r="C555" s="13"/>
      <c r="D555" s="13"/>
      <c r="E555" s="13"/>
      <c r="F555" s="13"/>
      <c r="G555" s="16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</row>
    <row r="556" spans="1:49" x14ac:dyDescent="0.25">
      <c r="A556" s="13"/>
      <c r="B556" s="13"/>
      <c r="C556" s="13"/>
      <c r="D556" s="13"/>
      <c r="E556" s="13"/>
      <c r="F556" s="13"/>
      <c r="G556" s="16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</row>
    <row r="557" spans="1:49" x14ac:dyDescent="0.25">
      <c r="A557" s="13"/>
      <c r="B557" s="13"/>
      <c r="C557" s="13"/>
      <c r="D557" s="13"/>
      <c r="E557" s="13"/>
      <c r="F557" s="13"/>
      <c r="G557" s="16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</row>
    <row r="558" spans="1:49" x14ac:dyDescent="0.25">
      <c r="A558" s="13"/>
      <c r="B558" s="13"/>
      <c r="C558" s="13"/>
      <c r="D558" s="13"/>
      <c r="E558" s="13"/>
      <c r="F558" s="13"/>
      <c r="G558" s="16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</row>
    <row r="559" spans="1:49" x14ac:dyDescent="0.25">
      <c r="A559" s="13"/>
      <c r="B559" s="13"/>
      <c r="C559" s="13"/>
      <c r="D559" s="13"/>
      <c r="E559" s="13"/>
      <c r="F559" s="13"/>
      <c r="G559" s="16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</row>
    <row r="560" spans="1:49" x14ac:dyDescent="0.25">
      <c r="A560" s="13"/>
      <c r="B560" s="13"/>
      <c r="C560" s="13"/>
      <c r="D560" s="13"/>
      <c r="E560" s="13"/>
      <c r="F560" s="13"/>
      <c r="G560" s="16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</row>
    <row r="561" spans="1:49" x14ac:dyDescent="0.25">
      <c r="A561" s="13"/>
      <c r="B561" s="13"/>
      <c r="C561" s="13"/>
      <c r="D561" s="13"/>
      <c r="E561" s="13"/>
      <c r="F561" s="13"/>
      <c r="G561" s="16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</row>
    <row r="562" spans="1:49" x14ac:dyDescent="0.25">
      <c r="A562" s="13"/>
      <c r="B562" s="13"/>
      <c r="C562" s="13"/>
      <c r="D562" s="13"/>
      <c r="E562" s="13"/>
      <c r="F562" s="13"/>
      <c r="G562" s="16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</row>
    <row r="563" spans="1:49" x14ac:dyDescent="0.25">
      <c r="A563" s="13"/>
      <c r="B563" s="13"/>
      <c r="C563" s="13"/>
      <c r="D563" s="13"/>
      <c r="E563" s="13"/>
      <c r="F563" s="13"/>
      <c r="G563" s="16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</row>
    <row r="564" spans="1:49" x14ac:dyDescent="0.25">
      <c r="A564" s="13"/>
      <c r="B564" s="13"/>
      <c r="C564" s="13"/>
      <c r="D564" s="13"/>
      <c r="E564" s="13"/>
      <c r="F564" s="13"/>
      <c r="G564" s="16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</row>
    <row r="565" spans="1:49" x14ac:dyDescent="0.25">
      <c r="A565" s="13"/>
      <c r="B565" s="13"/>
      <c r="C565" s="13"/>
      <c r="D565" s="13"/>
      <c r="E565" s="13"/>
      <c r="F565" s="13"/>
      <c r="G565" s="16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</row>
    <row r="566" spans="1:49" x14ac:dyDescent="0.25">
      <c r="A566" s="13"/>
      <c r="B566" s="13"/>
      <c r="C566" s="13"/>
      <c r="D566" s="13"/>
      <c r="E566" s="13"/>
      <c r="F566" s="13"/>
      <c r="G566" s="16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</row>
    <row r="567" spans="1:49" x14ac:dyDescent="0.25">
      <c r="A567" s="13"/>
      <c r="B567" s="13"/>
      <c r="C567" s="13"/>
      <c r="D567" s="13"/>
      <c r="E567" s="13"/>
      <c r="F567" s="13"/>
      <c r="G567" s="16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</row>
    <row r="568" spans="1:49" x14ac:dyDescent="0.25">
      <c r="A568" s="13"/>
      <c r="B568" s="13"/>
      <c r="C568" s="13"/>
      <c r="D568" s="13"/>
      <c r="E568" s="13"/>
      <c r="F568" s="13"/>
      <c r="G568" s="16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</row>
    <row r="569" spans="1:49" x14ac:dyDescent="0.25">
      <c r="A569" s="13"/>
      <c r="B569" s="13"/>
      <c r="C569" s="13"/>
      <c r="D569" s="13"/>
      <c r="E569" s="13"/>
      <c r="F569" s="13"/>
      <c r="G569" s="16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</row>
    <row r="570" spans="1:49" x14ac:dyDescent="0.25">
      <c r="A570" s="13"/>
      <c r="B570" s="13"/>
      <c r="C570" s="13"/>
      <c r="D570" s="13"/>
      <c r="E570" s="13"/>
      <c r="F570" s="13"/>
      <c r="G570" s="16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</row>
    <row r="571" spans="1:49" x14ac:dyDescent="0.25">
      <c r="A571" s="13"/>
      <c r="B571" s="13"/>
      <c r="C571" s="13"/>
      <c r="D571" s="13"/>
      <c r="E571" s="13"/>
      <c r="F571" s="13"/>
      <c r="G571" s="16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</row>
    <row r="572" spans="1:49" x14ac:dyDescent="0.25">
      <c r="A572" s="13"/>
      <c r="B572" s="13"/>
      <c r="C572" s="13"/>
      <c r="D572" s="13"/>
      <c r="E572" s="13"/>
      <c r="F572" s="13"/>
      <c r="G572" s="16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</row>
    <row r="573" spans="1:49" x14ac:dyDescent="0.25">
      <c r="A573" s="13"/>
      <c r="B573" s="13"/>
      <c r="C573" s="13"/>
      <c r="D573" s="13"/>
      <c r="E573" s="13"/>
      <c r="F573" s="13"/>
      <c r="G573" s="16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</row>
    <row r="574" spans="1:49" x14ac:dyDescent="0.25">
      <c r="A574" s="13"/>
      <c r="B574" s="13"/>
      <c r="C574" s="13"/>
      <c r="D574" s="13"/>
      <c r="E574" s="13"/>
      <c r="F574" s="13"/>
      <c r="G574" s="16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</row>
    <row r="575" spans="1:49" x14ac:dyDescent="0.25">
      <c r="A575" s="13"/>
      <c r="B575" s="13"/>
      <c r="C575" s="13"/>
      <c r="D575" s="13"/>
      <c r="E575" s="13"/>
      <c r="F575" s="13"/>
      <c r="G575" s="16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</row>
    <row r="576" spans="1:49" x14ac:dyDescent="0.25">
      <c r="A576" s="13"/>
      <c r="B576" s="13"/>
      <c r="C576" s="13"/>
      <c r="D576" s="13"/>
      <c r="E576" s="13"/>
      <c r="F576" s="13"/>
      <c r="G576" s="16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</row>
  </sheetData>
  <conditionalFormatting sqref="B3:B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mapping</vt:lpstr>
      <vt:lpstr>Data</vt:lpstr>
      <vt:lpstr>PT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Convidado</cp:lastModifiedBy>
  <dcterms:created xsi:type="dcterms:W3CDTF">2012-06-21T06:10:20Z</dcterms:created>
  <dcterms:modified xsi:type="dcterms:W3CDTF">2012-07-06T13:14:05Z</dcterms:modified>
</cp:coreProperties>
</file>